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F638" lockStructure="1"/>
  <bookViews>
    <workbookView xWindow="45" yWindow="6390" windowWidth="20730" windowHeight="6165" tabRatio="880" activeTab="7"/>
  </bookViews>
  <sheets>
    <sheet name="Instructions" sheetId="23" r:id="rId1"/>
    <sheet name="Example" sheetId="22" r:id="rId2"/>
    <sheet name="Culture and Strategy" sheetId="2" r:id="rId3"/>
    <sheet name="Methods and Selection" sheetId="3" r:id="rId4"/>
    <sheet name="Metrics and KPIs" sheetId="4" r:id="rId5"/>
    <sheet name="Testing" sheetId="5" r:id="rId6"/>
    <sheet name="Recognition and Response" sheetId="6" r:id="rId7"/>
    <sheet name="Alarm Management" sheetId="7" r:id="rId8"/>
    <sheet name="Responsibilities &amp; Training" sheetId="13" r:id="rId9"/>
    <sheet name="Maintenance and Reliability" sheetId="14" r:id="rId10"/>
    <sheet name="Performance Evaluation" sheetId="15" r:id="rId11"/>
    <sheet name="Management of Change" sheetId="16" r:id="rId12"/>
    <sheet name="Program Improvement" sheetId="17" r:id="rId13"/>
    <sheet name="Sheet1" sheetId="18" state="hidden" r:id="rId14"/>
    <sheet name="Results" sheetId="20" r:id="rId15"/>
  </sheets>
  <externalReferences>
    <externalReference r:id="rId16"/>
  </externalReferences>
  <calcPr calcId="145621" calcMode="manual"/>
</workbook>
</file>

<file path=xl/calcChain.xml><?xml version="1.0" encoding="utf-8"?>
<calcChain xmlns="http://schemas.openxmlformats.org/spreadsheetml/2006/main">
  <c r="D3" i="3" l="1"/>
  <c r="G21" i="22" l="1"/>
  <c r="F21" i="22"/>
  <c r="E21" i="22"/>
  <c r="D21" i="22"/>
  <c r="G20" i="22" s="1"/>
  <c r="D3" i="22"/>
  <c r="E20" i="22" l="1"/>
  <c r="D20" i="22"/>
  <c r="D3" i="2" l="1"/>
  <c r="L51" i="20" l="1"/>
  <c r="L52" i="20"/>
  <c r="L53" i="20"/>
  <c r="L50" i="20"/>
  <c r="L48" i="20"/>
  <c r="L47" i="20"/>
  <c r="L44" i="20"/>
  <c r="L45" i="20"/>
  <c r="L43" i="20"/>
  <c r="L41" i="20"/>
  <c r="L39" i="20"/>
  <c r="L38" i="20"/>
  <c r="L34" i="20"/>
  <c r="L35" i="20"/>
  <c r="L36" i="20"/>
  <c r="L33" i="20"/>
  <c r="L28" i="20"/>
  <c r="L29" i="20"/>
  <c r="L30" i="20"/>
  <c r="L31" i="20"/>
  <c r="L27" i="20"/>
  <c r="L25" i="20"/>
  <c r="L24" i="20"/>
  <c r="L22" i="20"/>
  <c r="L21" i="20"/>
  <c r="L14" i="20"/>
  <c r="L15" i="20"/>
  <c r="L16" i="20"/>
  <c r="L17" i="20"/>
  <c r="L18" i="20"/>
  <c r="L19" i="20"/>
  <c r="L13" i="20"/>
  <c r="L11" i="20"/>
  <c r="L10" i="20"/>
  <c r="L9" i="20"/>
  <c r="L8" i="20"/>
  <c r="L7" i="20"/>
  <c r="L6" i="20"/>
  <c r="L5" i="20"/>
  <c r="L3" i="20"/>
  <c r="F19" i="14" l="1"/>
  <c r="F26" i="17"/>
  <c r="F19" i="17"/>
  <c r="F18" i="17" s="1"/>
  <c r="F17" i="16"/>
  <c r="F16" i="16" s="1"/>
  <c r="F28" i="15"/>
  <c r="F25" i="15"/>
  <c r="F22" i="15"/>
  <c r="F18" i="15"/>
  <c r="F33" i="14"/>
  <c r="F26" i="14"/>
  <c r="F24" i="14"/>
  <c r="F16" i="14"/>
  <c r="F18" i="13"/>
  <c r="F16" i="13"/>
  <c r="F15" i="13" s="1"/>
  <c r="F45" i="7"/>
  <c r="F34" i="7"/>
  <c r="F29" i="7"/>
  <c r="F25" i="7"/>
  <c r="F20" i="7"/>
  <c r="F44" i="6"/>
  <c r="F38" i="6"/>
  <c r="F36" i="6"/>
  <c r="F31" i="6"/>
  <c r="F28" i="6"/>
  <c r="F25" i="6"/>
  <c r="F17" i="4"/>
  <c r="F24" i="4"/>
  <c r="F19" i="4"/>
  <c r="F16" i="5"/>
  <c r="D20" i="6"/>
  <c r="E20" i="6"/>
  <c r="F20" i="6"/>
  <c r="F16" i="4" l="1"/>
  <c r="F17" i="15"/>
  <c r="F15" i="14"/>
  <c r="F19" i="7"/>
  <c r="F19" i="6"/>
  <c r="F54" i="2"/>
  <c r="F44" i="2"/>
  <c r="F24" i="2"/>
  <c r="F22" i="3"/>
  <c r="F32" i="3"/>
  <c r="F42" i="3"/>
  <c r="F47" i="3"/>
  <c r="F53" i="3"/>
  <c r="F59" i="3"/>
  <c r="F68" i="3"/>
  <c r="F77" i="3"/>
  <c r="F84" i="3"/>
  <c r="D3" i="17"/>
  <c r="D3" i="16"/>
  <c r="D3" i="15"/>
  <c r="D3" i="14"/>
  <c r="D3" i="13"/>
  <c r="D3" i="7"/>
  <c r="D3" i="6"/>
  <c r="D3" i="5"/>
  <c r="D3" i="4"/>
  <c r="F21" i="3" l="1"/>
  <c r="F23" i="2"/>
  <c r="E6" i="20"/>
  <c r="E7" i="20"/>
  <c r="E16" i="20" l="1"/>
  <c r="E15" i="20"/>
  <c r="E14" i="20"/>
  <c r="E13" i="20"/>
  <c r="E12" i="20"/>
  <c r="E11" i="20"/>
  <c r="E10" i="20"/>
  <c r="E9" i="20"/>
  <c r="E8" i="20"/>
  <c r="E17" i="20" l="1"/>
  <c r="E17" i="16"/>
  <c r="E16" i="16" s="1"/>
  <c r="G17" i="16"/>
  <c r="G16" i="16" s="1"/>
  <c r="D17" i="16"/>
  <c r="D16" i="16" s="1"/>
  <c r="E45" i="7"/>
  <c r="G45" i="7"/>
  <c r="D45" i="7"/>
  <c r="E34" i="7"/>
  <c r="G34" i="7"/>
  <c r="D34" i="7"/>
  <c r="E29" i="7"/>
  <c r="G29" i="7"/>
  <c r="E25" i="7"/>
  <c r="G25" i="7"/>
  <c r="E20" i="7"/>
  <c r="G20" i="7"/>
  <c r="D25" i="7"/>
  <c r="D29" i="7"/>
  <c r="D20" i="7"/>
  <c r="E44" i="6"/>
  <c r="G44" i="6"/>
  <c r="E38" i="6"/>
  <c r="G38" i="6"/>
  <c r="E36" i="6"/>
  <c r="G36" i="6"/>
  <c r="E31" i="6"/>
  <c r="G31" i="6"/>
  <c r="E28" i="6"/>
  <c r="G28" i="6"/>
  <c r="E25" i="6"/>
  <c r="G25" i="6"/>
  <c r="D25" i="6"/>
  <c r="D28" i="6"/>
  <c r="D36" i="6"/>
  <c r="D38" i="6"/>
  <c r="D44" i="6"/>
  <c r="D31" i="6"/>
  <c r="G20" i="6"/>
  <c r="G19" i="7" l="1"/>
  <c r="E19" i="6"/>
  <c r="G19" i="6"/>
  <c r="D19" i="6"/>
  <c r="D19" i="7"/>
  <c r="E19" i="7"/>
  <c r="D15" i="16"/>
  <c r="E15" i="16"/>
  <c r="G15" i="16"/>
  <c r="E26" i="17"/>
  <c r="G26" i="17"/>
  <c r="D26" i="17"/>
  <c r="E19" i="17"/>
  <c r="G19" i="17"/>
  <c r="D19" i="17"/>
  <c r="G18" i="17" l="1"/>
  <c r="D18" i="17"/>
  <c r="E18" i="17"/>
  <c r="E28" i="15"/>
  <c r="G28" i="15"/>
  <c r="D28" i="15"/>
  <c r="E25" i="15"/>
  <c r="G25" i="15"/>
  <c r="D25" i="15"/>
  <c r="E22" i="15"/>
  <c r="G22" i="15"/>
  <c r="D22" i="15"/>
  <c r="E18" i="15"/>
  <c r="G18" i="15"/>
  <c r="D18" i="15"/>
  <c r="E33" i="14"/>
  <c r="G33" i="14"/>
  <c r="D33" i="14"/>
  <c r="E26" i="14"/>
  <c r="G26" i="14"/>
  <c r="D26" i="14"/>
  <c r="E24" i="14"/>
  <c r="G24" i="14"/>
  <c r="H24" i="14"/>
  <c r="D24" i="14"/>
  <c r="E19" i="14"/>
  <c r="G19" i="14"/>
  <c r="D19" i="14"/>
  <c r="E16" i="14"/>
  <c r="G16" i="14"/>
  <c r="D16" i="14"/>
  <c r="D17" i="17" l="1"/>
  <c r="G15" i="14"/>
  <c r="D15" i="14"/>
  <c r="E15" i="14"/>
  <c r="E17" i="15"/>
  <c r="E17" i="17"/>
  <c r="G17" i="17"/>
  <c r="D17" i="15"/>
  <c r="G17" i="15"/>
  <c r="E18" i="13"/>
  <c r="G18" i="13"/>
  <c r="E16" i="13"/>
  <c r="G16" i="13"/>
  <c r="D16" i="13"/>
  <c r="E16" i="5"/>
  <c r="G16" i="5"/>
  <c r="D16" i="5"/>
  <c r="D17" i="4"/>
  <c r="E24" i="4"/>
  <c r="G24" i="4"/>
  <c r="D24" i="4"/>
  <c r="E19" i="4"/>
  <c r="G19" i="4"/>
  <c r="D19" i="4"/>
  <c r="E17" i="4"/>
  <c r="G17" i="4"/>
  <c r="E84" i="3"/>
  <c r="G84" i="3"/>
  <c r="D84" i="3"/>
  <c r="E77" i="3"/>
  <c r="G77" i="3"/>
  <c r="D77" i="3"/>
  <c r="E68" i="3"/>
  <c r="G68" i="3"/>
  <c r="D68" i="3"/>
  <c r="E59" i="3"/>
  <c r="G59" i="3"/>
  <c r="D59" i="3"/>
  <c r="E53" i="3"/>
  <c r="G53" i="3"/>
  <c r="D53" i="3"/>
  <c r="E47" i="3"/>
  <c r="G47" i="3"/>
  <c r="D47" i="3"/>
  <c r="E42" i="3"/>
  <c r="G42" i="3"/>
  <c r="D42" i="3"/>
  <c r="E32" i="3"/>
  <c r="G32" i="3"/>
  <c r="D32" i="3"/>
  <c r="E22" i="3"/>
  <c r="G22" i="3"/>
  <c r="D22" i="3"/>
  <c r="D14" i="14" l="1"/>
  <c r="G16" i="4"/>
  <c r="G21" i="3"/>
  <c r="E14" i="14"/>
  <c r="E16" i="4"/>
  <c r="G14" i="14"/>
  <c r="G15" i="13"/>
  <c r="D16" i="4"/>
  <c r="E15" i="13"/>
  <c r="D21" i="3"/>
  <c r="E21" i="3"/>
  <c r="E15" i="5"/>
  <c r="D15" i="5"/>
  <c r="G15" i="5"/>
  <c r="E54" i="2"/>
  <c r="G54" i="2"/>
  <c r="D54" i="2"/>
  <c r="E44" i="2"/>
  <c r="G44" i="2"/>
  <c r="D44" i="2"/>
  <c r="E24" i="2"/>
  <c r="G24" i="2"/>
  <c r="D24" i="2"/>
  <c r="D20" i="3" l="1"/>
  <c r="G15" i="4"/>
  <c r="E15" i="4"/>
  <c r="D15" i="4"/>
  <c r="E20" i="3"/>
  <c r="G23" i="2"/>
  <c r="E23" i="2"/>
  <c r="D23" i="2"/>
  <c r="G20" i="3"/>
  <c r="D22" i="2" l="1"/>
  <c r="G22" i="2"/>
  <c r="E22" i="2"/>
  <c r="D16" i="15" l="1"/>
  <c r="E16" i="15"/>
  <c r="G16" i="15"/>
  <c r="E18" i="7" l="1"/>
  <c r="G18" i="7"/>
  <c r="D18" i="7"/>
  <c r="D18" i="6" l="1"/>
  <c r="E18" i="6"/>
  <c r="G18" i="6"/>
  <c r="D18" i="13" l="1"/>
  <c r="D15" i="13" s="1"/>
  <c r="G14" i="13" l="1"/>
  <c r="E14" i="13"/>
  <c r="D14" i="13"/>
</calcChain>
</file>

<file path=xl/sharedStrings.xml><?xml version="1.0" encoding="utf-8"?>
<sst xmlns="http://schemas.openxmlformats.org/spreadsheetml/2006/main" count="784" uniqueCount="413">
  <si>
    <t>ANSI/API Recommended Practice 1175 - Pipeline Leak Detection - Program Management</t>
  </si>
  <si>
    <t>Gap Score</t>
  </si>
  <si>
    <t>Responsible Party</t>
  </si>
  <si>
    <t>Leak Detection Culture and Strategy</t>
  </si>
  <si>
    <t>Selection of Leak Detection Methods</t>
  </si>
  <si>
    <t>Testing</t>
  </si>
  <si>
    <t>Control Center Procedures, Recognition and Response</t>
  </si>
  <si>
    <t>Alarm Management</t>
  </si>
  <si>
    <t>Reliability Centered Maintenance for LD Equipment</t>
  </si>
  <si>
    <t>Overall Performance Evaluation of the LDP</t>
  </si>
  <si>
    <t>Management of Change</t>
  </si>
  <si>
    <t>Updated</t>
  </si>
  <si>
    <t>RP 1175 Reference</t>
  </si>
  <si>
    <t>Description of Potential Action(s) to Close Gaps.</t>
  </si>
  <si>
    <t>Culture Indicators</t>
  </si>
  <si>
    <t>5.1.2</t>
  </si>
  <si>
    <t xml:space="preserve"> - Visible ongoing management support of LDP</t>
  </si>
  <si>
    <t xml:space="preserve"> - Comprehensive leak detection strategy that is understood by all employees</t>
  </si>
  <si>
    <t xml:space="preserve"> - Visible support for the LDP at all levels and sections of the organization</t>
  </si>
  <si>
    <t xml:space="preserve"> - A goal to exceed the minimum leak detection requirements that are denoted by the regulations</t>
  </si>
  <si>
    <t xml:space="preserve"> - Ongoing support towards improving pipeline leak detection, even if the pipeline operator is meeting current leak detection goals</t>
  </si>
  <si>
    <t xml:space="preserve"> - Specific evaluation of all methods of leak detection</t>
  </si>
  <si>
    <t xml:space="preserve"> - Promotion and endorsement of teamwork within departments and across the organization</t>
  </si>
  <si>
    <t xml:space="preserve"> - Coordination and collaboration between different entities involved in the LDP</t>
  </si>
  <si>
    <t xml:space="preserve"> - Clearly defined roles and responsibilities</t>
  </si>
  <si>
    <t xml:space="preserve"> - Focus on safe and reliable operations of the pipeline with no negative repercussions on the staff who take actions in response to to leak indications; including:</t>
  </si>
  <si>
    <t xml:space="preserve"> - Stop-Work-Autority (SWA) or Stop-Work-Responsibility (SWR) - Every employee has the authority and responsibility to stop unsafe work</t>
  </si>
  <si>
    <t xml:space="preserve"> - Shutdown when there is a leak indication.  When in doubt, shut down and then assess</t>
  </si>
  <si>
    <t xml:space="preserve"> - Empowerment of the primary user, the Pipeline Controller, who has individual authority to promptly take action such as exercising SWA during leak indication events.</t>
  </si>
  <si>
    <t xml:space="preserve"> - Documentation and follow-up on the observations and feedback</t>
  </si>
  <si>
    <t>Strategy Outline</t>
  </si>
  <si>
    <t>5.2.1</t>
  </si>
  <si>
    <t>A strategy document that includes:</t>
  </si>
  <si>
    <t xml:space="preserve"> - adopting industry best practices</t>
  </si>
  <si>
    <t xml:space="preserve"> - research and development activities</t>
  </si>
  <si>
    <t xml:space="preserve"> - developing and LDP/LDS above minimum requirements</t>
  </si>
  <si>
    <t xml:space="preserve"> - enhancements in the Control Center and/or enhanced maintenance or sustainability requirements</t>
  </si>
  <si>
    <t>Elements of Strategy</t>
  </si>
  <si>
    <t>5.2.2</t>
  </si>
  <si>
    <t xml:space="preserve"> - pipeline operator's requirements and goals</t>
  </si>
  <si>
    <t xml:space="preserve"> - how requirements and goals may be satisfied</t>
  </si>
  <si>
    <t xml:space="preserve"> - employing risk management</t>
  </si>
  <si>
    <t xml:space="preserve"> - ongoing measurement of LDP performance</t>
  </si>
  <si>
    <t xml:space="preserve"> - tuning and support requirements</t>
  </si>
  <si>
    <t xml:space="preserve"> - reporting</t>
  </si>
  <si>
    <t xml:space="preserve"> - training, testing, and operations/procedures</t>
  </si>
  <si>
    <t xml:space="preserve"> - review and approvals</t>
  </si>
  <si>
    <t xml:space="preserve"> - management of change</t>
  </si>
  <si>
    <t xml:space="preserve"> - ongoing improvement of the LDP</t>
  </si>
  <si>
    <t>Selection Process</t>
  </si>
  <si>
    <t xml:space="preserve"> - performs an overall risk assessment, usually through a leak detection-focused risk assessment</t>
  </si>
  <si>
    <t xml:space="preserve"> - evaluates the best available technology for leak detection for the operator's pipelines</t>
  </si>
  <si>
    <t xml:space="preserve"> - designs the LDP through selection of the LDSs considering the associated principles, methods and techniques that become the pipeline operator's LDP, including primary, complementary and perhaps alternative LDSs</t>
  </si>
  <si>
    <t xml:space="preserve"> - aligns the method selection with the pipeline operator's leak detection culture and strategy</t>
  </si>
  <si>
    <t xml:space="preserve"> - modifies the method selection to cover particular requirements of individual pipelines</t>
  </si>
  <si>
    <t xml:space="preserve"> - evaluates the leak detection capability of each method to ensure that the LDP covers all elements listed above</t>
  </si>
  <si>
    <t xml:space="preserve"> - ensures that the LDP has no gaps in certain, but infrequently occurring operating modes</t>
  </si>
  <si>
    <t>6.2.1</t>
  </si>
  <si>
    <t xml:space="preserve"> - has reviewed the Integrity Management Plan (IMP), particularly the risk assessment results</t>
  </si>
  <si>
    <t xml:space="preserve"> - Has reviewed the existing pipeline infrastructure</t>
  </si>
  <si>
    <t xml:space="preserve"> - has reviewed the isolation capability of pumps, valves, types and locations</t>
  </si>
  <si>
    <t xml:space="preserve"> - emergency response/leak response capability, including nearest locations of response personnel and time to respond</t>
  </si>
  <si>
    <t>Risk tolerance</t>
  </si>
  <si>
    <t>6.2.2</t>
  </si>
  <si>
    <t>Regulatory requirements</t>
  </si>
  <si>
    <t>6.3.1</t>
  </si>
  <si>
    <t>Recommended Practices</t>
  </si>
  <si>
    <t>6.3.2</t>
  </si>
  <si>
    <t>API RP 1130 (September 2007) CPM</t>
  </si>
  <si>
    <t>API RP 1162 (December 2010) Public Awareness</t>
  </si>
  <si>
    <t>API RP 1160 (September 2013) Managing System Integrity</t>
  </si>
  <si>
    <t>API RP 1167 (December 2010) SCADA Alarm Management</t>
  </si>
  <si>
    <t>Strategy Requirements</t>
  </si>
  <si>
    <t xml:space="preserve"> - Primary LDS identified for each pipeline section</t>
  </si>
  <si>
    <t xml:space="preserve"> - Alternate LDSs identified, when and/or where needed</t>
  </si>
  <si>
    <t xml:space="preserve"> - Complementary LDSs applied where appropriate</t>
  </si>
  <si>
    <t xml:space="preserve"> - Redundant and/or backup  LDSs applied as required to minimize risks</t>
  </si>
  <si>
    <t xml:space="preserve"> - Procedures and training in place to rapidly and adequately respond to a LOC</t>
  </si>
  <si>
    <t>List and Classification of LDSs</t>
  </si>
  <si>
    <t xml:space="preserve"> - Have you considered continuous vs. non-continuous monitoring</t>
  </si>
  <si>
    <t xml:space="preserve"> - Have you considered internal vs. external options</t>
  </si>
  <si>
    <t xml:space="preserve"> - Have you identified addition instrumentation needs</t>
  </si>
  <si>
    <t xml:space="preserve"> - have you considered maintenance, support or testing needs</t>
  </si>
  <si>
    <t xml:space="preserve"> - have you considered enhancing existing techniques</t>
  </si>
  <si>
    <t xml:space="preserve"> - Procedures for evaluation performance of the systems used</t>
  </si>
  <si>
    <t>Evaluating and selecting Technologies</t>
  </si>
  <si>
    <t>Periodic review of LDS selections</t>
  </si>
  <si>
    <t xml:space="preserve"> - environmental or population changes</t>
  </si>
  <si>
    <t xml:space="preserve"> - operational or technological changes</t>
  </si>
  <si>
    <t xml:space="preserve"> - review associated with Integrity Management Plan (IMP) review schedule</t>
  </si>
  <si>
    <t xml:space="preserve"> - availability of new LDS applications or upgrades</t>
  </si>
  <si>
    <t xml:space="preserve"> - technology review cycle</t>
  </si>
  <si>
    <t xml:space="preserve"> - re-evaluation based on another timed-review cycle</t>
  </si>
  <si>
    <t xml:space="preserve"> - new pipelines acquired or constructed</t>
  </si>
  <si>
    <t xml:space="preserve"> - pipeline service is changed</t>
  </si>
  <si>
    <t xml:space="preserve"> - pipeline instrumentation or metering is changed</t>
  </si>
  <si>
    <t xml:space="preserve"> - changing regulatory requirements</t>
  </si>
  <si>
    <t xml:space="preserve"> - change in Operator Strategy</t>
  </si>
  <si>
    <t>General</t>
  </si>
  <si>
    <t>Metrics and KPI's</t>
  </si>
  <si>
    <t>Performance Targets</t>
  </si>
  <si>
    <t>Responsible</t>
  </si>
  <si>
    <t>Control Center Procedures</t>
  </si>
  <si>
    <t xml:space="preserve"> - Operator has clearly defined and explicitly declared individual authority of Pipeline Controllers</t>
  </si>
  <si>
    <t xml:space="preserve"> - a leak alarm response procedure defines the procedures, actions tools and actions to be applied</t>
  </si>
  <si>
    <t>Recognition</t>
  </si>
  <si>
    <t xml:space="preserve"> - a leak indication does not always mean there is a leak but it does mean that immediate action is required</t>
  </si>
  <si>
    <t>Analysis of leak Indication</t>
  </si>
  <si>
    <t>Response to a leak indication</t>
  </si>
  <si>
    <t>Pipeline Restart</t>
  </si>
  <si>
    <t>Data collection</t>
  </si>
  <si>
    <t xml:space="preserve"> - Alarms should be categorized</t>
  </si>
  <si>
    <t xml:space="preserve"> - The Control Center Response should be documented</t>
  </si>
  <si>
    <t xml:space="preserve"> - leak alarms are a criteria when considering safety related alarms</t>
  </si>
  <si>
    <t xml:space="preserve"> - Alarm data is collected</t>
  </si>
  <si>
    <t>Tuning</t>
  </si>
  <si>
    <t xml:space="preserve"> - record as found and as changed factors</t>
  </si>
  <si>
    <t xml:space="preserve"> - evaluate changes and results</t>
  </si>
  <si>
    <t>Roles Responsibilities and Training</t>
  </si>
  <si>
    <t>Roles and Responsibilities</t>
  </si>
  <si>
    <t>Retraining</t>
  </si>
  <si>
    <t>Training Metrics</t>
  </si>
  <si>
    <t>Training</t>
  </si>
  <si>
    <t>Reliability Centered Maintenance</t>
  </si>
  <si>
    <t>Internal Review</t>
  </si>
  <si>
    <t>Key Performance Indicators (KPIs)</t>
  </si>
  <si>
    <t>Periodic Reporting</t>
  </si>
  <si>
    <t>Leading and Lagging Indicators</t>
  </si>
  <si>
    <t>Improvement Process</t>
  </si>
  <si>
    <t xml:space="preserve"> Identifying and Defining Opportunities</t>
  </si>
  <si>
    <t>Initiating and Monitoring the Improvement Process</t>
  </si>
  <si>
    <t xml:space="preserve"> - Clear and concise policies, procedures and processes in the Control Center and in other operations and maintenance activities.</t>
  </si>
  <si>
    <t xml:space="preserve"> - implementation of enhanced ROW surveillance</t>
  </si>
  <si>
    <t xml:space="preserve"> - regulatory requirements and industry standards</t>
  </si>
  <si>
    <t xml:space="preserve"> - Has reviewed the known leak scenarios, history of leaks, and their causes, an estimate of the likelihood of each scenario occurring and if possible anticipate additional leak scenarios</t>
  </si>
  <si>
    <t>N/A</t>
  </si>
  <si>
    <t>Roles, Responsibilities and Training</t>
  </si>
  <si>
    <t xml:space="preserve"> - has an overall risk analysis of the pipeline</t>
  </si>
  <si>
    <t xml:space="preserve"> - Pipelines with high-risk score have a leak detection strategy that goes above and beyond the Part 195 minimum regulatory requirements</t>
  </si>
  <si>
    <t xml:space="preserve"> - Pipeline's risk scores lead to changes to pipeline's operations, its physical characteristics or leak detection strategy</t>
  </si>
  <si>
    <t xml:space="preserve"> - The overall risk score for various pipelines or segments influences the selection of LDSs on an ongoing basis within the pipeline's operators leak detection strategy</t>
  </si>
  <si>
    <t xml:space="preserve"> - Selection of leak detection strategy for each pipeline or pipeline segment considers the practicality of implementing the strategy in relation to the risk mitigation benefit</t>
  </si>
  <si>
    <t xml:space="preserve"> - The leak detection systems best fit the requirements of the strategy</t>
  </si>
  <si>
    <t xml:space="preserve"> - Strategy provides the resources that serve to positively identify a Loss of Containment (LOC) within a time period commensurate with the level of risk.</t>
  </si>
  <si>
    <t>Each LDS has strengths and weaknesses dependent on its characteristics.  These need to be understood as each system or technique is applied to each situation:</t>
  </si>
  <si>
    <t>List of selection criteria covers what features are needed, what performance is required and a process for vetting the various LDSs.</t>
  </si>
  <si>
    <t xml:space="preserve"> - Any potential limitations inherent to the LDS that could impact its ability to rapidly and accurately detect leaks in the field</t>
  </si>
  <si>
    <t xml:space="preserve"> - Ancillary benefits</t>
  </si>
  <si>
    <t>The selection of LDSs is periodically evaluated to ensure they are meeting the requirements of the leak strategy when:</t>
  </si>
  <si>
    <t>Targets are set at line segment level as well as program level and others in-between as needed</t>
  </si>
  <si>
    <t xml:space="preserve"> - procedures are clear for ease understanding and concise for ease of use</t>
  </si>
  <si>
    <t xml:space="preserve"> - a description and action protocol for indications or combination of indications is developed</t>
  </si>
  <si>
    <t xml:space="preserve"> - Leak indication compel a pipeline controller to take inmediate action</t>
  </si>
  <si>
    <t xml:space="preserve"> - The leak response procedure indicates that certain leak indications require an inmediate shutdown</t>
  </si>
  <si>
    <t xml:space="preserve"> - The actions taken during and/or after a leak alarm, a leak indicator, or a confirmed leak are documented</t>
  </si>
  <si>
    <t xml:space="preserve"> - Abnormal operating condition and actions taken to mitigate the issue are documented as per a pipeline operator's response procedures</t>
  </si>
  <si>
    <t>Operator has and follow the control centre restart procedure</t>
  </si>
  <si>
    <t xml:space="preserve"> - Alarm review evaluates the KPIs associated with the leak alarming</t>
  </si>
  <si>
    <t xml:space="preserve"> - Alarm threshold settings are adjusted in the range of upper and lower design limitations</t>
  </si>
  <si>
    <t>Categorization</t>
  </si>
  <si>
    <t>Alarm Review is used to:</t>
  </si>
  <si>
    <t xml:space="preserve"> - Alarm management increases Pipeline Controller confidence in alarms</t>
  </si>
  <si>
    <t xml:space="preserve"> - RACI charts may be used to list stakeholders and their relationships with aspects of the LDP</t>
  </si>
  <si>
    <t xml:space="preserve"> - Level, content, method, frequency, and testing/verification of training may be based on the roles and functions of the individuals and to support the pipeline operator culture and strategy</t>
  </si>
  <si>
    <t xml:space="preserve"> - Training metrics may be established to ensure training effectiveness</t>
  </si>
  <si>
    <t xml:space="preserve"> - The methods used to deliver training should be appropriate to the role of the individual</t>
  </si>
  <si>
    <t xml:space="preserve"> - Control Center staff should have the most intense levels of training</t>
  </si>
  <si>
    <t>Team Training:</t>
  </si>
  <si>
    <t xml:space="preserve"> - Pipeline operator should perform team training exercises/drills (tabletop and/or field exercises)</t>
  </si>
  <si>
    <t xml:space="preserve"> - Effective communication should be a topic in the team training and drills</t>
  </si>
  <si>
    <t xml:space="preserve"> - Training should test and emphasize the abnormal and emergency roles and functions of all personnel involved in the exercise</t>
  </si>
  <si>
    <t xml:space="preserve"> - Training should include scenarios that test the effectiveness of procedures for elevating the Pipeline Controller's support beyond the Control Center within the time constraints of those procedures.</t>
  </si>
  <si>
    <t xml:space="preserve"> - An evaluation of the team's performance during an exercise should be done</t>
  </si>
  <si>
    <t>Refresher training:</t>
  </si>
  <si>
    <t xml:space="preserve"> - Control Center staff and leak detection staff should be the primary audiences for refresher operational and technical training</t>
  </si>
  <si>
    <t xml:space="preserve"> - Should include completion of all parts of the leak detection training program per the particular role</t>
  </si>
  <si>
    <t xml:space="preserve"> - Should be used for a person who has been out of his/her role for a period of time</t>
  </si>
  <si>
    <t>Maintenance Overview</t>
  </si>
  <si>
    <t xml:space="preserve"> - Maintenance should cover both externally based and internally based LDSs and all components associated with all LDSs in use by the pipeline operator</t>
  </si>
  <si>
    <t xml:space="preserve"> - Should include processes for immediate maintenance and repair of LDS components that have failed or are providing inaccurate or "bad" readings.</t>
  </si>
  <si>
    <t>RCM Process</t>
  </si>
  <si>
    <t xml:space="preserve"> - During the maintenance planning process, it may be helpful to discuss the LDS and maintenance program with the users of the LDSs and/or with vendors</t>
  </si>
  <si>
    <t xml:space="preserve"> - Policies and procedures should be written and followed to ensure each component of each LDS is properly maintained and contributing positively to the robust and reliable performance of each LDS.</t>
  </si>
  <si>
    <t>Leak Detection Component Identification</t>
  </si>
  <si>
    <t xml:space="preserve"> - All LDS components should be identified and documented</t>
  </si>
  <si>
    <t>Design</t>
  </si>
  <si>
    <t xml:space="preserve"> - Redundancy for component failure or maintenance may be provided</t>
  </si>
  <si>
    <t xml:space="preserve"> - Field instrumentation should be designed for the task and provide the required accuracy.</t>
  </si>
  <si>
    <t xml:space="preserve"> - All technicians and engineers supporting the LDS should be engaged to develop the maintenance strategy</t>
  </si>
  <si>
    <t xml:space="preserve"> - Fault Detection and Fault Isolation (FD/FI) coverage and impacts on repair timelines should be assessed</t>
  </si>
  <si>
    <t xml:space="preserve"> - Software maintenance activity in the field should be addressed</t>
  </si>
  <si>
    <t xml:space="preserve"> Maintenance Tracking and Scheduling</t>
  </si>
  <si>
    <t xml:space="preserve"> - Should integrate maintenance of the leak detection components into a MMS or CMMS for maintenance activity and failure tracking</t>
  </si>
  <si>
    <t xml:space="preserve"> - Should provide for scheduled (i.e. routine calibration) and unscheduled (i.e. break-fix) activity and the device criticality ranking</t>
  </si>
  <si>
    <t xml:space="preserve"> - A strategic plan may be implemented with the tracking of reliability metrics for instruments, communications, processing units, etc. and have an associated criticality ranking system</t>
  </si>
  <si>
    <t xml:space="preserve"> - Policies and procedures should be in place to ensure required software maintenance is performed (patches, revisions, updates, code fixes, etc.) and properly communicated to appropriate stakeholders as to duration, impact, and effectiveness; also, potential risks should be identified and communicated</t>
  </si>
  <si>
    <t xml:space="preserve"> - All valid performance measures should be simple, measurable, attainable, relevant, and permit timely evaluations</t>
  </si>
  <si>
    <t xml:space="preserve"> - The overall performance evaluation should be performed using both an internal review and an external review by utilizing both internal information and external information</t>
  </si>
  <si>
    <t xml:space="preserve"> - The overall performance for the LDP should be measured with KPIs</t>
  </si>
  <si>
    <t xml:space="preserve"> - Operators should establish or enhance a comprehensive internal data repository to facilitate the data collection and analysis process</t>
  </si>
  <si>
    <t xml:space="preserve"> - To define KPIs, pipeline operators may use the steps listed in the RP</t>
  </si>
  <si>
    <t xml:space="preserve"> - Pipeline operators should develop their own usable list of KPIs</t>
  </si>
  <si>
    <t xml:space="preserve"> - The framework, as outlined in OGP 456 and API 754, may be used as a basis to structure leading and lagging indicators into a useful tool</t>
  </si>
  <si>
    <t xml:space="preserve"> - Pipeline operators may implement Level 3 (Table 8) KPIs to help understand how well LDSs are performing</t>
  </si>
  <si>
    <t xml:space="preserve"> - Pipeline operators may implement Level 4 (Table 9) KPIs for measuring the quality of the processes used within the LDP</t>
  </si>
  <si>
    <t xml:space="preserve"> - Pipeline operator may use dual assurance where appropriate</t>
  </si>
  <si>
    <t xml:space="preserve"> - Pipeline operator may normalize data where appropriate</t>
  </si>
  <si>
    <t>Management of Change (MOC)</t>
  </si>
  <si>
    <t>Overview of Improvement Process</t>
  </si>
  <si>
    <t xml:space="preserve"> - Pipeline operator should develop a plan or process to capture improvement suggestions</t>
  </si>
  <si>
    <t xml:space="preserve"> - Issues identified should be described by the party who identifies the concern</t>
  </si>
  <si>
    <t xml:space="preserve"> - Issues should be passed into the improvement process</t>
  </si>
  <si>
    <t xml:space="preserve"> - Pipeline operator may establish metrics and KPIs to evaluate the continual improvement possibilities</t>
  </si>
  <si>
    <t xml:space="preserve"> - Improvement process should include a review of the thoroughness of the collected information along with a checklist to verify key components of the LDP are covered in the process</t>
  </si>
  <si>
    <t xml:space="preserve"> - All of the suggestions, requirements, and new continual improvement targets should be reviewed in the initial planning process</t>
  </si>
  <si>
    <t xml:space="preserve"> - Decisions should be made for each item regarding what recommended actions to take place (see examples in RP)</t>
  </si>
  <si>
    <t xml:space="preserve"> - Documentation should include the inputs to the process along with the recommended actions</t>
  </si>
  <si>
    <t>Performance Targets, Metrics and KPI</t>
  </si>
  <si>
    <t>Primary Requirements</t>
  </si>
  <si>
    <t>Informational Items</t>
  </si>
  <si>
    <t>Check List</t>
  </si>
  <si>
    <t>Component/Sub-components</t>
  </si>
  <si>
    <t>Description</t>
  </si>
  <si>
    <t>Requirement is not met neither documented</t>
  </si>
  <si>
    <t>Requirement is met and it is part of the company's culture</t>
  </si>
  <si>
    <t>Requirement is clearly documented but not consistently done</t>
  </si>
  <si>
    <t>Requirement is documented but not followed</t>
  </si>
  <si>
    <t>Requirement is often met but it is not documented</t>
  </si>
  <si>
    <t>Leak Detection Program</t>
  </si>
  <si>
    <t>Pipeline leak detection shall be managed by structuring the various elements of leak detection into a leak detection program (LDP).</t>
  </si>
  <si>
    <t>The pipeline operator shall develop and implement a leak detection strategy that covers all aspects of the LDP. The strategy shall set the requirements and outline the goals of the LDP and outline how the LDP will meet those goals.</t>
  </si>
  <si>
    <t>The strategy shall be contained in a written document that is owned, retained and supported by management.</t>
  </si>
  <si>
    <t>5.2.3</t>
  </si>
  <si>
    <t>c</t>
  </si>
  <si>
    <t>The selection of LDSs chosen for the LDP shall cover all regulatory
requirements and should cover pipeline operator requirements and goals.</t>
  </si>
  <si>
    <t>Essential Elements of Strategy</t>
  </si>
  <si>
    <t>d</t>
  </si>
  <si>
    <t>The framework of the LDP shall be based on a detailed risk assessment.</t>
  </si>
  <si>
    <t>e</t>
  </si>
  <si>
    <t>The pipeline operator should periodically review their LDS document to ensure it is up-todate.</t>
  </si>
  <si>
    <t>k</t>
  </si>
  <si>
    <r>
      <t xml:space="preserve"> - Ongoing</t>
    </r>
    <r>
      <rPr>
        <sz val="11"/>
        <rFont val="Calibri"/>
        <family val="2"/>
        <scheme val="minor"/>
      </rPr>
      <t xml:space="preserve"> cultural</t>
    </r>
    <r>
      <rPr>
        <sz val="11"/>
        <color rgb="FFFF0000"/>
        <rFont val="Calibri"/>
        <family val="2"/>
        <scheme val="minor"/>
      </rPr>
      <t xml:space="preserve"> </t>
    </r>
    <r>
      <rPr>
        <sz val="11"/>
        <color theme="1"/>
        <rFont val="Calibri"/>
        <family val="2"/>
        <scheme val="minor"/>
      </rPr>
      <t>evaluations such as employee surveys or feedback or other observational techniques.</t>
    </r>
  </si>
  <si>
    <t xml:space="preserve"> - Well-developed internal communication strategies between groups who work in different areas (i.e. Field staff and Control Center staff) with different reporting structures</t>
  </si>
  <si>
    <t xml:space="preserve"> - Comprehensive Management of Change Process</t>
  </si>
  <si>
    <t xml:space="preserve"> - Ongoing Training of all staff regarding how each person supports leak detection</t>
  </si>
  <si>
    <t xml:space="preserve"> - Management commitment and leadership</t>
  </si>
  <si>
    <t xml:space="preserve"> - integration of all forms of LDS employed</t>
  </si>
  <si>
    <t>Risk Assessment Factors</t>
  </si>
  <si>
    <t>The risk assessment should attempt to estimate the unmitigated and mitigated consequence level of different leak rates at each location of the pipeline and assess the likelihood of each leak rate occurring by evaluating the possibility of the occurrence of the various threats.</t>
  </si>
  <si>
    <t>An operator shall know all the leak detection and related requirements of 49 CFR Part 195 and any other regulatory requirements that apply to its pipelines.</t>
  </si>
  <si>
    <r>
      <t xml:space="preserve"> - </t>
    </r>
    <r>
      <rPr>
        <sz val="11"/>
        <color theme="1"/>
        <rFont val="Calibri"/>
        <family val="2"/>
        <scheme val="minor"/>
      </rPr>
      <t>requirements for enhanced leak detection</t>
    </r>
  </si>
  <si>
    <t xml:space="preserve"> - program modified by field experience</t>
  </si>
  <si>
    <t xml:space="preserve"> - application updates</t>
  </si>
  <si>
    <t xml:space="preserve"> - The leak detection design and selection aspects are aligned with the pipeline operator's levels 1 through 4 KPIs</t>
  </si>
  <si>
    <t>API Publication 1149 - Pipeline Variable uncertainties</t>
  </si>
  <si>
    <t>Aware of Landowner awareness Requirements</t>
  </si>
  <si>
    <t>Aware of with Public Awareness requirements</t>
  </si>
  <si>
    <t>Aware of special conditions or recommendations</t>
  </si>
  <si>
    <t>Aware of Contractual requirements for a non-owned pipeline</t>
  </si>
  <si>
    <t>LDSs used in an LDP shall be tested when implemented and on a regular basis not to exceed five (5) years or when there has been a significant change in the pipeline’s operation or a physical change in the configuration.</t>
  </si>
  <si>
    <r>
      <t xml:space="preserve"> - improving/enhancing existing </t>
    </r>
    <r>
      <rPr>
        <sz val="11"/>
        <rFont val="Calibri"/>
        <family val="2"/>
        <scheme val="minor"/>
      </rPr>
      <t>LDSs</t>
    </r>
  </si>
  <si>
    <t xml:space="preserve"> - studying existing LDSs to determine how they may be improved</t>
  </si>
  <si>
    <r>
      <t xml:space="preserve"> - the use of more complex </t>
    </r>
    <r>
      <rPr>
        <sz val="11"/>
        <rFont val="Calibri"/>
        <family val="2"/>
        <scheme val="minor"/>
      </rPr>
      <t>LDSs</t>
    </r>
    <r>
      <rPr>
        <sz val="11"/>
        <color theme="1"/>
        <rFont val="Calibri"/>
        <family val="2"/>
        <scheme val="minor"/>
      </rPr>
      <t xml:space="preserve"> such as CPM</t>
    </r>
  </si>
  <si>
    <t xml:space="preserve"> - selection of LDSs</t>
  </si>
  <si>
    <t>Performance Targets, Metrics and KPIs</t>
  </si>
  <si>
    <t>Example KPIs</t>
  </si>
  <si>
    <t>The testing process shall include the requirements of LDS testing as outlined in API 1130.</t>
  </si>
  <si>
    <t>Control Center Procedures for Recognition and Response</t>
  </si>
  <si>
    <t>The pipeline operator shall provide a documented leak response procedure to be used in the case of a leak indication on the pipeline.</t>
  </si>
  <si>
    <t>Overview of Procedures</t>
  </si>
  <si>
    <t>Alarm Review</t>
  </si>
  <si>
    <t>10.4.4</t>
  </si>
  <si>
    <t>In the event of a confirmed leak, the LDS shall be analyzed, the response of the LDS evaluated, and the result documented.</t>
  </si>
  <si>
    <t>Purpose</t>
  </si>
  <si>
    <t>Pipeline operators should have clear descriptions of their stakeholders’ roles and responsibilities.</t>
  </si>
  <si>
    <t>11.2.2</t>
  </si>
  <si>
    <t>Roles and Functions</t>
  </si>
  <si>
    <t>Reliability Centered Maintenance (RCM) for Leak Detection Equipment</t>
  </si>
  <si>
    <t>Pipeline operators should establish written policies and procedures to ensure that all components of the LDS and their supporting infrastructure components are designed for reliability and maintained appropriately.</t>
  </si>
  <si>
    <t>Purpose of KPIs</t>
  </si>
  <si>
    <t>The overall performance evaluation of the pipeline operator’s LDP should capture and evaluate noteworthy results of operation of the LDP, benchmark company performance, and report to management on an annual basis the results of the overall performance monitoring.</t>
  </si>
  <si>
    <t>Pipeline operators shall apply their formal MOC process as required in 49 CFR Part 195.446(f)</t>
  </si>
  <si>
    <t>The MOC process should include the requirements of API 1167, Section 11 and API 1160, Section 13</t>
  </si>
  <si>
    <t>Improvement issues and suggested improvements should be identified during the management of the LDP.</t>
  </si>
  <si>
    <t>Who performed the assessment?</t>
  </si>
  <si>
    <t>Score Justification</t>
  </si>
  <si>
    <t>X</t>
  </si>
  <si>
    <t xml:space="preserve"> - leak detection capability of the existing LDSs: performance metrics: reliability, sensitivity, robustness and accuracy, KPIs and evaluations of the LDSs and primary, complimentary, alternative LDSs in place and their coverage</t>
  </si>
  <si>
    <t xml:space="preserve"> - leak detection capability of the existing LDP: strength of the leak detection culture and strength and completeness of the strategy</t>
  </si>
  <si>
    <t xml:space="preserve"> - leak size reduction initiatives and any IMP risk reduction initiatives, geopolitical or environmental factors</t>
  </si>
  <si>
    <t>Elements of a strategy:</t>
  </si>
  <si>
    <t>Each step of the selection process should be documented</t>
  </si>
  <si>
    <t>Evaluating and selecting technologies</t>
  </si>
  <si>
    <t>The Operator should develop a list of selection citeria and select leak detection systems.</t>
  </si>
  <si>
    <t>The selection process should evaluate the entire life cycle impact on capital costs and long term operational costs.</t>
  </si>
  <si>
    <t>Particular pipeline requirements</t>
  </si>
  <si>
    <t>The Operator should ensure that particular operational conditions of a pipeline are accomodated by the LDS selected.</t>
  </si>
  <si>
    <r>
      <t xml:space="preserve">On </t>
    </r>
    <r>
      <rPr>
        <sz val="11"/>
        <color theme="1"/>
        <rFont val="Calibri"/>
        <family val="2"/>
        <scheme val="minor"/>
      </rPr>
      <t>single phase liquid pipelines, each new CPM LDS and each replaced component of an existing CPM LDS must comply with Section 4.2 of API 1130 in its design and with any other design criteria addressed in API 1130 for components of the CPM LDS.</t>
    </r>
  </si>
  <si>
    <t xml:space="preserve"> - Do you have procedures for considering and applying the appropriate technology, technique or process</t>
  </si>
  <si>
    <t xml:space="preserve"> - The selection criteria includes Evaluation of Risk, Pipeline operator strategy and  Regulations requirements</t>
  </si>
  <si>
    <t xml:space="preserve">  - The designed LDP maintains a "System view" in that each component works with the others to provide desired performance.</t>
  </si>
  <si>
    <t xml:space="preserve"> - Factors related to physical environment and hazardous liquids to consider in LDS evaluation and application: elevation profile, waterways, major thoroughfares, spans and/or bridges, fluid properties, location based limitations, meteorology, radiant heat, other</t>
  </si>
  <si>
    <t xml:space="preserve">  - The choice of an LDS(s) is specified in the pipeline operator's strategy for: the special case of non-regulated pipelines, Pipelines that do not or cannot have all the required instrumentation, Pipelines that do not meet the common criteria for effective LDS (two-phase or multi-phase flow), pipelines with a history of very small (seepage) leaks, pipelines with a history of ruptures, pipelines with unique operating histories and/or operational challenges</t>
  </si>
  <si>
    <t>Hazardous liquid pipeline operators should establish performance targets for their LDSs and define and track KPIs to ensure the performance targets are met.</t>
  </si>
  <si>
    <t xml:space="preserve"> - Sensitivity may be assessed by the average leak threshold, minimum detectable leak size and overall leak volume</t>
  </si>
  <si>
    <t xml:space="preserve"> - Accuracy may be assessed by the leak Flow rate accuracy, leak location accuracy and leak volume accuracy</t>
  </si>
  <si>
    <t xml:space="preserve"> - Robustness may be assessed by the loss of measurement, loss of communication, and LDS behaviour during unusual operations and transient conditions</t>
  </si>
  <si>
    <t xml:space="preserve"> - Reliability may be assessed by the number of non-leak alarms per time period, number of missed leaks per time period and number of hours that LDS performance was inibited</t>
  </si>
  <si>
    <t>Performance targets shall be determined using sound engineering expertise and judgment.</t>
  </si>
  <si>
    <t>7.3.3.1</t>
  </si>
  <si>
    <t xml:space="preserve">Determination of Performance Targets </t>
  </si>
  <si>
    <t xml:space="preserve"> - Determination of targets may be systematic and engineering-based methods, by Estimation (detailed and specific knowledge of the asset, the LDS, and the operations are available), or by Observation (detailed knowledge of the asset and its operation are known, and true performance is not known)</t>
  </si>
  <si>
    <t xml:space="preserve"> - Performance targets for an LDS may be broadly stated (at Strategy level), more focused for discrete applications, have specific details of implementation and use reduction of risk as the target</t>
  </si>
  <si>
    <t xml:space="preserve"> - The requirements of API 1130 are tailored to accommodate the operator's LDS and its assets</t>
  </si>
  <si>
    <t xml:space="preserve"> - The testing process is rigorous and planned and executed using sound engineering and technical judgment</t>
  </si>
  <si>
    <t xml:space="preserve"> - The testing process may use actual leaks in lieu of periodic testing, evaluation testing, and validation testing </t>
  </si>
  <si>
    <t xml:space="preserve"> - Detailed testing plans including purpose, methods, process, procedures, checklists, testing of Control, and room staff</t>
  </si>
  <si>
    <t>Changes to roles and responsibilities should be tracked and reported using MOC</t>
  </si>
  <si>
    <t>Pipeline operator's personnel and external stakeholders who interact with any part of its LDP should receive appropriate initial training, retraining, and refresher training</t>
  </si>
  <si>
    <t>11.2.3</t>
  </si>
  <si>
    <t>11.2.4.2</t>
  </si>
  <si>
    <t xml:space="preserve"> - Decision factors should be considered when establishing refresher training (Please consult the standard for a complete list of examples): size and complexity of the pipeline operator’s pipelines and LDP, a leak indication or drill,  validation testing outcome of previous training, a fixed frequency for Control Center and LD staff, team training exercises at regular intervals.</t>
  </si>
  <si>
    <t>11.2.5</t>
  </si>
  <si>
    <t xml:space="preserve"> - May establish KPIs that measure both the quantity and effectiveness of the training (Please consult the standard for a list of measurement considerations)</t>
  </si>
  <si>
    <t>11.2.4.3</t>
  </si>
  <si>
    <r>
      <t>The reliability assessment may include an understanding all failure mechanisms and probabilities  of each failure.</t>
    </r>
    <r>
      <rPr>
        <u/>
        <sz val="11"/>
        <color theme="1"/>
        <rFont val="Calibri"/>
        <family val="2"/>
        <scheme val="minor"/>
      </rPr>
      <t xml:space="preserve"> (Please consult the standard for a more details)</t>
    </r>
  </si>
  <si>
    <r>
      <t xml:space="preserve"> - The maintenance program and process may include: What is the function of the particular component and what is its performance standard? In what ways might it fail? </t>
    </r>
    <r>
      <rPr>
        <u/>
        <sz val="11"/>
        <color theme="1"/>
        <rFont val="Calibri"/>
        <family val="2"/>
        <scheme val="minor"/>
      </rPr>
      <t>(Please consult the standard for a complete list)</t>
    </r>
  </si>
  <si>
    <t xml:space="preserve"> - Design for Reliability and Maintainability (DfRM) may use a team approach - design, implementation, support and training; gather maintenance data and develop Reliability, Availability and Maintanability (RAM) models, etc. (Please consult the standard for a complete list)</t>
  </si>
  <si>
    <t>KPIs should be defined to monitor the overall effectiveness of the LDP.</t>
  </si>
  <si>
    <r>
      <t xml:space="preserve">Pipeline operators should collect KPIs identified in Table 6 (Level 1) and Table 7 (Level 2) to allow for industry-wide benchmarking of overall LDP performance. </t>
    </r>
    <r>
      <rPr>
        <u/>
        <sz val="11"/>
        <color theme="1"/>
        <rFont val="Calibri"/>
        <family val="2"/>
        <scheme val="minor"/>
      </rPr>
      <t>(Please consult the standard for details on Table 6 and Table 7).</t>
    </r>
  </si>
  <si>
    <t xml:space="preserve"> -The results of the internal review may include: identified gaps in strategy, performance metrics evaluation results, assessment of the strength of the culture, etc. (Please consult the standard for a complete list).</t>
  </si>
  <si>
    <t>Improvement process should report results of improvements undertaken and/or underway in an annual report or as part of a pipeline operator's IMP annual report</t>
  </si>
  <si>
    <t>Improvement process should be performed periodically to define, plan for, and track to completion improvements that are needed to meet existing  or new LDP goals</t>
  </si>
  <si>
    <t>KPIs specific to the improvement process should be tracked and reviewed for progress</t>
  </si>
  <si>
    <t xml:space="preserve"> - For improvement projects, the issue should be fully investigated, described, and prioritized</t>
  </si>
  <si>
    <t xml:space="preserve"> - For maintenance improvements, the activity should be performed with verification of the outcome</t>
  </si>
  <si>
    <t xml:space="preserve"> - For a change or adjustment improvement, the work should be fully documented</t>
  </si>
  <si>
    <t xml:space="preserve"> - For other types of improvement efforts:  If the action is some evaluation, planning effort, and/or investigation, then the action should be fully documented along with any further steps defined and planned</t>
  </si>
  <si>
    <t xml:space="preserve"> - A checklist may be used as a check to assure no LDP areas are being missed. Result of the checklist review would be that key areas have been checked and accounted for and stakeholders are included and are in agreement with the outcome of the review (see examples in RP)</t>
  </si>
  <si>
    <t>Evaluate the number of false positive alarms and take action to drive them as low as possible</t>
  </si>
  <si>
    <t>The pipeline operator has clearly defined what is required prior to a restart</t>
  </si>
  <si>
    <t xml:space="preserve"> -  Leak response procedures complements emergency response procedures</t>
  </si>
  <si>
    <t>The Pipeline operator's leak detection culture should reinforce that all leak indications have a cause and must be evaluated and assumed valid until proven otherwise</t>
  </si>
  <si>
    <t xml:space="preserve"> The Pipeline Controller should be able to recognize the nature of a leak indication and respond accordingly</t>
  </si>
  <si>
    <t xml:space="preserve"> - The procedures specify different actions to analyze leak indications</t>
  </si>
  <si>
    <t>Overview of procedures</t>
  </si>
  <si>
    <t>Validating the Leak Indication</t>
  </si>
  <si>
    <t>Reporting and Documentation</t>
  </si>
  <si>
    <t xml:space="preserve"> - For a confirmed leak, the pipeline operator should activate their Emergency Response Plan requirements</t>
  </si>
  <si>
    <r>
      <t xml:space="preserve"> - Documented details may include but are not limited to event timeline and duration, pipelines and facilities involved, type of the indication, etc.  </t>
    </r>
    <r>
      <rPr>
        <u/>
        <sz val="11"/>
        <color theme="1"/>
        <rFont val="Calibri"/>
        <family val="2"/>
        <scheme val="minor"/>
      </rPr>
      <t>(Please consult the standard for a complete list).</t>
    </r>
  </si>
  <si>
    <r>
      <t xml:space="preserve">  - Emergency Response documentation may include but is not limited to information from Field Operations, emergency notifications issued with date and time, and chronology of communications between stakeholders, etc. </t>
    </r>
    <r>
      <rPr>
        <u/>
        <sz val="11"/>
        <color theme="1"/>
        <rFont val="Calibri"/>
        <family val="2"/>
        <scheme val="minor"/>
      </rPr>
      <t>(Please consult the standard for a complete list).</t>
    </r>
  </si>
  <si>
    <t xml:space="preserve"> - Indications requiring Immediate shutdown response may include but are not limited to: has a clearly defined signature, has a high degree of credibility, Pipeline Controller has a high measure of confidence in the leak indication, and indication has a high measure of reliability</t>
  </si>
  <si>
    <t>The restart procedure should cover requirements for restarting the pipeline after the investigation finds no evidence of a leak and restarting the pipeline after the leak has been repaired</t>
  </si>
  <si>
    <t>At the end of the investigation, the pipeline operator should fully understand the cause of the leak indication and have verified the cause.</t>
  </si>
  <si>
    <t>Aware of 49 CFR 195.134, 49 CFR 195.402,  49 CFR 195.402 (c)(2), 49 CFR 195.402 (c)(9), 49 CFR 195.402 (e)(2), 49 of CFR 195.402 (e)(4), 49 CFR 195.412, 49 CFR 195.444, 49 CFR 195.446, 49 CFR 195.452, and 49 CFR 195.452(i)(3)</t>
  </si>
  <si>
    <r>
      <t xml:space="preserve"> - Techniques to consider</t>
    </r>
    <r>
      <rPr>
        <u/>
        <sz val="11"/>
        <color theme="1"/>
        <rFont val="Calibri"/>
        <family val="2"/>
        <scheme val="minor"/>
      </rPr>
      <t xml:space="preserve"> (Please consult the standard for a complete list)</t>
    </r>
    <r>
      <rPr>
        <sz val="11"/>
        <color theme="1"/>
        <rFont val="Calibri"/>
        <family val="2"/>
        <scheme val="minor"/>
      </rPr>
      <t xml:space="preserve"> including but not limited to Aerial Surveillance, Ground-based line surveillance,    One-call systems, Public Awareness programs, Intelligent (smart) tools (pigs), etc.   (Note: some of these are already regulatory requirements).</t>
    </r>
  </si>
  <si>
    <r>
      <t xml:space="preserve"> - During the analysis the pipeline controller should use some or all of the following: procedures as written, operator-provided analysis tools, high level of analysis, etc. </t>
    </r>
    <r>
      <rPr>
        <u/>
        <sz val="11"/>
        <rFont val="Calibri"/>
        <family val="2"/>
        <scheme val="minor"/>
      </rPr>
      <t>(Please consult the standard for a complete list).</t>
    </r>
  </si>
  <si>
    <r>
      <t xml:space="preserve"> - Indications allowing additional analysis before shutdown include but are not limited to indications at an intermediate location that are not supported by overall hydraulic conditions, loss of function of the leak detection technique, communications outages at time of alarm, data fault or data outage alarms, etc.</t>
    </r>
    <r>
      <rPr>
        <u/>
        <sz val="11"/>
        <color theme="1"/>
        <rFont val="Calibri"/>
        <family val="2"/>
        <scheme val="minor"/>
      </rPr>
      <t xml:space="preserve"> (Please consult the standard for a complete list).</t>
    </r>
  </si>
  <si>
    <r>
      <t xml:space="preserve">Validating Leak Indications may use a number of different tools or techniques such as hydraulic calculations, externally real-time LDS, real time video feed, etc. </t>
    </r>
    <r>
      <rPr>
        <u/>
        <sz val="11"/>
        <color theme="1"/>
        <rFont val="Calibri"/>
        <family val="2"/>
        <scheme val="minor"/>
      </rPr>
      <t>(Please consult the standard for a complete list)</t>
    </r>
  </si>
  <si>
    <t xml:space="preserve"> - Clarity and credibility of leak detection alarms is the primary factor in categorizing alarms</t>
  </si>
  <si>
    <t xml:space="preserve"> - Alarms are determined or confirmed for relevant alarms</t>
  </si>
  <si>
    <t xml:space="preserve"> - Information captured is used to improve the leak detection alarms and response</t>
  </si>
  <si>
    <r>
      <t xml:space="preserve"> - Alarm Categories may be alarms that required immediate action to shut down the pipeline or high-credibility indications, alarms that required an immediate investigation, alarms that were proven to be non-leak alarms. </t>
    </r>
    <r>
      <rPr>
        <u/>
        <sz val="11"/>
        <color theme="1"/>
        <rFont val="Calibri"/>
        <family val="2"/>
        <scheme val="minor"/>
      </rPr>
      <t>(Please consult the standard for a complete list)</t>
    </r>
    <r>
      <rPr>
        <sz val="11"/>
        <color theme="1"/>
        <rFont val="Calibri"/>
        <family val="2"/>
        <scheme val="minor"/>
      </rPr>
      <t>.</t>
    </r>
  </si>
  <si>
    <t xml:space="preserve"> - The ultimate goal of alarm review should be to drive up the number of clear and credible alarms or drive down the number of uncertain alarms, look for improvement possibilities, look for learning possibilities, determine if threshold changes are required and reduce other non-leak and chattering alarms</t>
  </si>
  <si>
    <t>10.4.3</t>
  </si>
  <si>
    <t>Periodically, with the time between reviews not to exceed five years, the pipeline operator should complete a review of the alarm performance and thresholds of each LDS.</t>
  </si>
  <si>
    <t xml:space="preserve"> - Short term reviews may be performed daily, weekly or monthly</t>
  </si>
  <si>
    <t xml:space="preserve"> - The purpose of Long-term reviews is to assess alarm performance ; sensitivity, reliability and appropriateness of the thresholds</t>
  </si>
  <si>
    <r>
      <t xml:space="preserve"> - The frequency should be based on a risk-based analysis. </t>
    </r>
    <r>
      <rPr>
        <u/>
        <sz val="11"/>
        <color theme="1"/>
        <rFont val="Calibri"/>
        <family val="2"/>
        <scheme val="minor"/>
      </rPr>
      <t>(Please consult the standard for more details).</t>
    </r>
  </si>
  <si>
    <r>
      <t xml:space="preserve">  - Short term reviews may include review of alarms, threshold trends, and imbalance trends and causes, etc. </t>
    </r>
    <r>
      <rPr>
        <u/>
        <sz val="11"/>
        <color theme="1"/>
        <rFont val="Calibri"/>
        <family val="2"/>
        <scheme val="minor"/>
      </rPr>
      <t>(Please consult the standard for a complete list).</t>
    </r>
  </si>
  <si>
    <t>The pipeline operator should make changes and test to verify the leak detection method is functioning as intended for the specific timeframe.</t>
  </si>
  <si>
    <r>
      <t xml:space="preserve"> - If  thresholds should be adjusted, the pipeline operator may make the changes offline and test before implementing, make changes only to the affected LDSs, ensure that the change is in line with strategy, etc. </t>
    </r>
    <r>
      <rPr>
        <u/>
        <sz val="11"/>
        <color theme="1"/>
        <rFont val="Calibri"/>
        <family val="2"/>
        <scheme val="minor"/>
      </rPr>
      <t>(Please consult the standard for more details).</t>
    </r>
  </si>
  <si>
    <r>
      <t xml:space="preserve"> - There should be a well-planned and conducted Threshold review process that may include determining if thresholds are appropriate, evaluating operational changes before changing thresholds, Evaluate if the number of alarms is troublesome, etc. </t>
    </r>
    <r>
      <rPr>
        <u/>
        <sz val="11"/>
        <color theme="1"/>
        <rFont val="Calibri"/>
        <family val="2"/>
        <scheme val="minor"/>
      </rPr>
      <t>(Please consult the standard for more details)</t>
    </r>
    <r>
      <rPr>
        <sz val="11"/>
        <color theme="1"/>
        <rFont val="Calibri"/>
        <family val="2"/>
        <scheme val="minor"/>
      </rPr>
      <t>.</t>
    </r>
  </si>
  <si>
    <t xml:space="preserve"> - Thresholds are set according to the LD Strategy</t>
  </si>
  <si>
    <t xml:space="preserve"> - Changes made according to good MOC practice,  performance metrics are adjusted when thresholds are changed, and there is a process for returning thresholds to normal</t>
  </si>
  <si>
    <t xml:space="preserve"> - Short term threshold adjustments are limited and documented</t>
  </si>
  <si>
    <t>The leak detection strategy document should cover all aspects of pipeline operations that affect the LDSs and the principles, methods, and techniques that are or will be used.</t>
  </si>
  <si>
    <t>Thresholds changes should be made according to good MOC practice</t>
  </si>
  <si>
    <t>Deployed</t>
  </si>
  <si>
    <t>Partially Deployed</t>
  </si>
  <si>
    <t>Not Deployed</t>
  </si>
  <si>
    <t>Culture should be evaluated on an ongoing basis (Several listed behaviours are indicative of a strong leak detection culture).</t>
  </si>
  <si>
    <t>Components</t>
  </si>
  <si>
    <t>4 &amp; 5</t>
  </si>
  <si>
    <t>Component # (RP 1175 Reference)</t>
  </si>
  <si>
    <t>Component Weight</t>
  </si>
  <si>
    <t>5.2.3 c</t>
  </si>
  <si>
    <t xml:space="preserve"> 5.2.3 d</t>
  </si>
  <si>
    <t>5.2.3 e</t>
  </si>
  <si>
    <t>5.2.3 k</t>
  </si>
  <si>
    <t>RP 1175 Requirements are met, documented and part of company culture</t>
  </si>
  <si>
    <t>RP 1175 Requirements are clearly documented but not consistently done</t>
  </si>
  <si>
    <t>RP 1175 Requirements are partially met but not sufficiently documented</t>
  </si>
  <si>
    <t>RP 1175 Requirements are generally not met and only partially documented</t>
  </si>
  <si>
    <t>RP 1175 Requirements are not met or documented</t>
  </si>
  <si>
    <t>Total Gap Score</t>
  </si>
  <si>
    <t xml:space="preserve"> 2 - 25</t>
  </si>
  <si>
    <t xml:space="preserve"> 26 -50</t>
  </si>
  <si>
    <t xml:space="preserve"> 51- 75</t>
  </si>
  <si>
    <t xml:space="preserve"> 76 - 100</t>
  </si>
  <si>
    <t>Marieli Romero, Quality and Compliance Engineer (LDE &amp; OCC)</t>
  </si>
  <si>
    <t>Testing guidelines are documented but the testing has not been performed within the timeframe</t>
  </si>
  <si>
    <t>Improve testing documentation
Improve governance around testing timelines</t>
  </si>
  <si>
    <t>LD Technology Initiatives &amp; BD Support Team</t>
  </si>
  <si>
    <t>Example</t>
  </si>
  <si>
    <t xml:space="preserve"> - The improvement process may start with suggestions or requirements for improvement from all areas of the LDP, any new continual improvement targets, applicable standards and industry best practices, and details of previously identified actions for improvement</t>
  </si>
  <si>
    <t xml:space="preserve"> - Specific items the improvement process may include information provided in the overall LDP evaluation, lessons learned from the review of  3 to 5 years of industry leak information, issues encountered in the maintenance programs, etc. (Please consult the standard for a complete list).</t>
  </si>
  <si>
    <r>
      <t xml:space="preserve"> - implementing complementary</t>
    </r>
    <r>
      <rPr>
        <sz val="11"/>
        <rFont val="Calibri"/>
        <family val="2"/>
        <scheme val="minor"/>
      </rPr>
      <t xml:space="preserve"> LDSs</t>
    </r>
  </si>
  <si>
    <t>Gap Score (from Tabs)</t>
  </si>
  <si>
    <t>Gap Assessment Tool</t>
  </si>
  <si>
    <t xml:space="preserve"> - incorporates regulatory requirements, utilizing industry RPs (as warranted), and integrating the pipeline operator's requirements</t>
  </si>
  <si>
    <t xml:space="preserve"> - links the pipeline operator's performance metrics, KPIs and targets</t>
  </si>
  <si>
    <t>In the event of a missed leak, the pipeline operator should make changes and test to verify the leak detection method is functioning as intended for the specific timeframe.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</si>
</sst>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yy"/>
    <numFmt numFmtId="165" formatCode="[$-409]mmmm\ d\,\ yyyy;@"/>
    <numFmt numFmtId="166" formatCode="0.0"/>
  </numFmts>
  <fonts count="21" x14ac:knownFonts="1">
    <font>
      <sz val="11"/>
      <color theme="1"/>
      <name val="Calibri"/>
      <family val="2"/>
      <scheme val="minor"/>
    </font>
    <font>
      <b/>
      <sz val="11"/>
      <color theme="1"/>
      <name val="Calibri"/>
      <family val="2"/>
      <scheme val="minor"/>
    </font>
    <font>
      <b/>
      <sz val="16"/>
      <color theme="1"/>
      <name val="Times New Roman"/>
      <family val="1"/>
    </font>
    <font>
      <sz val="11"/>
      <color theme="1"/>
      <name val="Times New Roman"/>
      <family val="1"/>
    </font>
    <font>
      <b/>
      <sz val="14"/>
      <color theme="1"/>
      <name val="Times New Roman"/>
      <family val="1"/>
    </font>
    <font>
      <sz val="1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sz val="11"/>
      <color theme="1"/>
      <name val="Calibri"/>
      <family val="2"/>
      <scheme val="minor"/>
    </font>
    <font>
      <b/>
      <sz val="11"/>
      <name val="Calibri"/>
      <family val="2"/>
      <scheme val="minor"/>
    </font>
    <font>
      <sz val="12"/>
      <color rgb="FF000000"/>
      <name val="Calibri"/>
      <family val="2"/>
      <scheme val="minor"/>
    </font>
    <font>
      <u/>
      <sz val="11"/>
      <color theme="1"/>
      <name val="Calibri"/>
      <family val="2"/>
      <scheme val="minor"/>
    </font>
    <font>
      <u/>
      <sz val="11"/>
      <name val="Calibri"/>
      <family val="2"/>
      <scheme val="minor"/>
    </font>
    <font>
      <b/>
      <sz val="11"/>
      <color indexed="8"/>
      <name val="Calibri"/>
      <family val="2"/>
      <scheme val="minor"/>
    </font>
    <font>
      <b/>
      <sz val="14"/>
      <name val="Calibri"/>
      <family val="2"/>
      <scheme val="minor"/>
    </font>
    <font>
      <sz val="18"/>
      <name val="Calibri"/>
      <family val="2"/>
      <scheme val="minor"/>
    </font>
    <font>
      <sz val="16"/>
      <color theme="1"/>
      <name val="Calibri"/>
      <family val="2"/>
      <scheme val="minor"/>
    </font>
    <font>
      <sz val="16"/>
      <color rgb="FF000000"/>
      <name val="Calibri"/>
      <family val="2"/>
      <scheme val="minor"/>
    </font>
    <font>
      <b/>
      <sz val="22"/>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theme="0" tint="-0.14999847407452621"/>
      </patternFill>
    </fill>
    <fill>
      <patternFill patternType="solid">
        <fgColor theme="9" tint="0.3999755851924192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39997558519241921"/>
        <bgColor theme="0" tint="-0.14999847407452621"/>
      </patternFill>
    </fill>
    <fill>
      <patternFill patternType="solid">
        <fgColor theme="7" tint="0.39997558519241921"/>
        <bgColor indexed="64"/>
      </patternFill>
    </fill>
    <fill>
      <patternFill patternType="solid">
        <fgColor rgb="FFFF5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double">
        <color auto="1"/>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thin">
        <color indexed="64"/>
      </left>
      <right/>
      <top style="thin">
        <color indexed="64"/>
      </top>
      <bottom style="thin">
        <color indexed="64"/>
      </bottom>
      <diagonal/>
    </border>
    <border>
      <left/>
      <right/>
      <top style="double">
        <color auto="1"/>
      </top>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style="thin">
        <color auto="1"/>
      </left>
      <right style="thin">
        <color auto="1"/>
      </right>
      <top style="double">
        <color auto="1"/>
      </top>
      <bottom style="thin">
        <color indexed="64"/>
      </bottom>
      <diagonal/>
    </border>
    <border>
      <left style="double">
        <color indexed="64"/>
      </left>
      <right/>
      <top style="double">
        <color indexed="64"/>
      </top>
      <bottom style="double">
        <color indexed="64"/>
      </bottom>
      <diagonal/>
    </border>
    <border>
      <left style="double">
        <color indexed="64"/>
      </left>
      <right style="thin">
        <color indexed="64"/>
      </right>
      <top style="double">
        <color auto="1"/>
      </top>
      <bottom style="thin">
        <color indexed="64"/>
      </bottom>
      <diagonal/>
    </border>
    <border>
      <left/>
      <right/>
      <top/>
      <bottom style="medium">
        <color auto="1"/>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319">
    <xf numFmtId="0" fontId="0" fillId="0" borderId="0" xfId="0"/>
    <xf numFmtId="0" fontId="2" fillId="0" borderId="0" xfId="0" applyFont="1"/>
    <xf numFmtId="0" fontId="3" fillId="0" borderId="0" xfId="0" applyFont="1"/>
    <xf numFmtId="0" fontId="0" fillId="0" borderId="0" xfId="0" applyAlignment="1">
      <alignment horizontal="center"/>
    </xf>
    <xf numFmtId="0" fontId="0" fillId="0" borderId="0" xfId="0" applyAlignment="1">
      <alignment wrapText="1"/>
    </xf>
    <xf numFmtId="17" fontId="3" fillId="0" borderId="0" xfId="0" applyNumberFormat="1" applyFont="1"/>
    <xf numFmtId="0" fontId="4" fillId="0" borderId="0" xfId="0" applyFont="1"/>
    <xf numFmtId="0" fontId="1" fillId="0" borderId="0" xfId="0" applyFont="1" applyAlignment="1">
      <alignment wrapText="1"/>
    </xf>
    <xf numFmtId="0" fontId="5" fillId="0" borderId="0" xfId="0" applyFont="1" applyAlignment="1">
      <alignment horizontal="center"/>
    </xf>
    <xf numFmtId="0" fontId="5" fillId="0" borderId="0" xfId="0" applyFont="1"/>
    <xf numFmtId="0" fontId="5" fillId="0" borderId="0" xfId="0" applyFont="1" applyAlignment="1">
      <alignment horizontal="left"/>
    </xf>
    <xf numFmtId="164" fontId="0" fillId="0" borderId="0" xfId="0" applyNumberFormat="1" applyBorder="1" applyAlignment="1">
      <alignment horizontal="center"/>
    </xf>
    <xf numFmtId="0" fontId="0" fillId="0" borderId="0" xfId="0" applyBorder="1"/>
    <xf numFmtId="0" fontId="0" fillId="0" borderId="0" xfId="0" applyAlignment="1">
      <alignment horizontal="right"/>
    </xf>
    <xf numFmtId="165" fontId="0" fillId="0" borderId="0" xfId="0" applyNumberFormat="1" applyAlignment="1">
      <alignment horizont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xf numFmtId="0" fontId="7" fillId="0" borderId="0" xfId="0" applyFont="1" applyAlignment="1">
      <alignment horizontal="left" vertical="center"/>
    </xf>
    <xf numFmtId="0" fontId="8" fillId="0" borderId="2" xfId="0" applyFont="1" applyBorder="1" applyAlignment="1">
      <alignment horizontal="left" vertical="center"/>
    </xf>
    <xf numFmtId="0" fontId="8" fillId="0" borderId="2" xfId="0" applyFont="1" applyBorder="1" applyAlignment="1">
      <alignment horizontal="center" vertical="center"/>
    </xf>
    <xf numFmtId="0" fontId="8" fillId="0" borderId="2" xfId="0" applyFont="1" applyBorder="1" applyAlignment="1">
      <alignment horizontal="left" vertical="center" wrapText="1"/>
    </xf>
    <xf numFmtId="0" fontId="1"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vertical="center"/>
    </xf>
    <xf numFmtId="0" fontId="8" fillId="0" borderId="2" xfId="0" applyFont="1" applyBorder="1" applyAlignment="1">
      <alignment horizontal="center" vertical="center" wrapText="1"/>
    </xf>
    <xf numFmtId="0" fontId="1" fillId="0" borderId="0" xfId="0" applyFont="1" applyAlignment="1">
      <alignment vertical="center" wrapText="1"/>
    </xf>
    <xf numFmtId="0" fontId="0" fillId="0" borderId="0" xfId="0" applyFont="1" applyAlignment="1">
      <alignment horizontal="center" vertical="center" wrapText="1"/>
    </xf>
    <xf numFmtId="0" fontId="7" fillId="0" borderId="0" xfId="0" applyFont="1" applyAlignment="1">
      <alignment vertical="center"/>
    </xf>
    <xf numFmtId="0" fontId="1" fillId="0" borderId="0" xfId="0" applyFont="1" applyAlignment="1">
      <alignment vertical="center"/>
    </xf>
    <xf numFmtId="0" fontId="7" fillId="0" borderId="0" xfId="0" applyFont="1"/>
    <xf numFmtId="0" fontId="8" fillId="0" borderId="2" xfId="0" applyFont="1" applyBorder="1" applyAlignment="1">
      <alignment horizontal="left"/>
    </xf>
    <xf numFmtId="0" fontId="8" fillId="0" borderId="2" xfId="0" applyFont="1" applyBorder="1" applyAlignment="1">
      <alignment horizontal="center"/>
    </xf>
    <xf numFmtId="0" fontId="1" fillId="0" borderId="0" xfId="0" applyFont="1"/>
    <xf numFmtId="0" fontId="1" fillId="0" borderId="0" xfId="0" applyFont="1" applyAlignment="1">
      <alignment horizontal="center" vertical="center"/>
    </xf>
    <xf numFmtId="0" fontId="0" fillId="0" borderId="0" xfId="0" applyFont="1" applyFill="1" applyBorder="1" applyAlignment="1">
      <alignment horizontal="left" vertical="center" wrapText="1"/>
    </xf>
    <xf numFmtId="1" fontId="0" fillId="0" borderId="0" xfId="0" applyNumberFormat="1" applyFont="1" applyAlignment="1">
      <alignment horizontal="center" vertical="center"/>
    </xf>
    <xf numFmtId="1" fontId="8" fillId="0" borderId="2" xfId="0" applyNumberFormat="1" applyFont="1" applyBorder="1" applyAlignment="1">
      <alignment horizontal="center" vertical="center"/>
    </xf>
    <xf numFmtId="1" fontId="8" fillId="0" borderId="3" xfId="0" applyNumberFormat="1" applyFont="1" applyBorder="1" applyAlignment="1">
      <alignment horizontal="center" vertical="center"/>
    </xf>
    <xf numFmtId="0" fontId="0" fillId="0" borderId="0" xfId="0" applyFont="1" applyFill="1" applyAlignment="1">
      <alignment horizontal="left" vertical="center" wrapText="1"/>
    </xf>
    <xf numFmtId="0" fontId="1" fillId="0" borderId="0" xfId="0" applyFont="1" applyAlignment="1">
      <alignment horizontal="center" vertical="center" wrapText="1"/>
    </xf>
    <xf numFmtId="1" fontId="0" fillId="0" borderId="0" xfId="0" applyNumberFormat="1" applyFont="1" applyBorder="1" applyAlignment="1">
      <alignment horizontal="center" vertical="center"/>
    </xf>
    <xf numFmtId="1" fontId="0" fillId="0" borderId="0" xfId="0" applyNumberFormat="1" applyFont="1" applyAlignment="1">
      <alignment horizontal="left" vertical="center"/>
    </xf>
    <xf numFmtId="1" fontId="0" fillId="0" borderId="0" xfId="0" applyNumberFormat="1" applyFont="1"/>
    <xf numFmtId="0" fontId="0" fillId="0" borderId="0" xfId="0" applyFont="1" applyAlignment="1" applyProtection="1">
      <alignment vertical="center"/>
      <protection locked="0"/>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Protection="1">
      <protection locked="0"/>
    </xf>
    <xf numFmtId="0" fontId="8" fillId="0" borderId="2" xfId="0" applyFont="1" applyBorder="1" applyAlignment="1" applyProtection="1">
      <alignment horizontal="center"/>
      <protection locked="0"/>
    </xf>
    <xf numFmtId="1" fontId="0" fillId="0" borderId="0" xfId="0" applyNumberFormat="1" applyFont="1" applyFill="1" applyAlignment="1">
      <alignment horizontal="center" vertical="center"/>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8" fillId="0" borderId="2" xfId="0" applyFont="1" applyFill="1" applyBorder="1" applyAlignment="1">
      <alignment horizontal="left" vertical="center" wrapText="1"/>
    </xf>
    <xf numFmtId="0" fontId="0" fillId="0" borderId="0" xfId="0" applyFont="1" applyFill="1"/>
    <xf numFmtId="49" fontId="0" fillId="0" borderId="0" xfId="0" applyNumberFormat="1" applyFont="1" applyFill="1"/>
    <xf numFmtId="1" fontId="0" fillId="0" borderId="0" xfId="0" applyNumberFormat="1" applyFont="1" applyFill="1" applyBorder="1" applyAlignment="1">
      <alignment horizontal="center" vertical="center"/>
    </xf>
    <xf numFmtId="1" fontId="8" fillId="0" borderId="2" xfId="0" applyNumberFormat="1" applyFont="1" applyBorder="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pplyProtection="1">
      <alignment horizontal="left" vertical="center"/>
      <protection locked="0"/>
    </xf>
    <xf numFmtId="0" fontId="8" fillId="0" borderId="0" xfId="0" applyFont="1" applyBorder="1" applyAlignment="1">
      <alignment horizontal="left"/>
    </xf>
    <xf numFmtId="0" fontId="8" fillId="0" borderId="0" xfId="0" applyFont="1" applyFill="1" applyBorder="1" applyAlignment="1">
      <alignment horizontal="left" vertical="center" wrapText="1"/>
    </xf>
    <xf numFmtId="0" fontId="8" fillId="0" borderId="0" xfId="0" applyFont="1" applyBorder="1" applyAlignment="1">
      <alignment horizontal="center"/>
    </xf>
    <xf numFmtId="0" fontId="8" fillId="0" borderId="0" xfId="0" applyFont="1" applyBorder="1" applyAlignment="1">
      <alignment horizontal="center" vertical="center" wrapText="1"/>
    </xf>
    <xf numFmtId="0" fontId="8" fillId="0" borderId="0" xfId="0" applyFont="1" applyBorder="1" applyAlignment="1" applyProtection="1">
      <alignment horizontal="center"/>
      <protection locked="0"/>
    </xf>
    <xf numFmtId="0" fontId="8" fillId="0" borderId="0" xfId="0" applyFont="1" applyBorder="1" applyAlignment="1" applyProtection="1">
      <alignment horizontal="center" vertical="center"/>
      <protection locked="0"/>
    </xf>
    <xf numFmtId="0" fontId="12" fillId="0" borderId="1" xfId="0" applyFont="1" applyBorder="1" applyAlignment="1">
      <alignment horizontal="left" vertical="center"/>
    </xf>
    <xf numFmtId="0" fontId="12" fillId="0" borderId="1" xfId="0" applyFont="1" applyBorder="1"/>
    <xf numFmtId="0" fontId="1" fillId="0" borderId="1" xfId="0" applyFont="1" applyBorder="1" applyAlignment="1">
      <alignment horizontal="center"/>
    </xf>
    <xf numFmtId="0" fontId="0" fillId="0" borderId="1" xfId="0" applyBorder="1" applyAlignment="1">
      <alignment horizontal="center"/>
    </xf>
    <xf numFmtId="166" fontId="0" fillId="0" borderId="0" xfId="0" applyNumberFormat="1" applyFont="1" applyAlignment="1">
      <alignment horizontal="center" vertical="center"/>
    </xf>
    <xf numFmtId="0" fontId="0" fillId="3" borderId="1" xfId="0" applyFont="1" applyFill="1" applyBorder="1" applyAlignment="1">
      <alignment horizontal="left" vertical="center"/>
    </xf>
    <xf numFmtId="0" fontId="0" fillId="3" borderId="1" xfId="0" applyFont="1" applyFill="1" applyBorder="1" applyAlignment="1">
      <alignment horizontal="center" vertical="center"/>
    </xf>
    <xf numFmtId="0" fontId="0" fillId="3" borderId="1" xfId="0" applyFont="1" applyFill="1" applyBorder="1" applyAlignment="1">
      <alignment horizontal="left" vertical="center" wrapText="1"/>
    </xf>
    <xf numFmtId="1" fontId="0" fillId="3" borderId="1" xfId="0" applyNumberFormat="1" applyFont="1" applyFill="1" applyBorder="1" applyAlignment="1">
      <alignment horizontal="center" vertical="center"/>
    </xf>
    <xf numFmtId="0" fontId="0" fillId="3" borderId="1" xfId="0" applyFont="1" applyFill="1" applyBorder="1" applyAlignment="1" applyProtection="1">
      <alignment horizontal="left" vertical="center"/>
      <protection locked="0"/>
    </xf>
    <xf numFmtId="0" fontId="5" fillId="0" borderId="0" xfId="0" applyFont="1" applyAlignment="1">
      <alignment horizontal="left" vertical="center" wrapText="1"/>
    </xf>
    <xf numFmtId="0" fontId="0" fillId="3" borderId="13" xfId="0" applyFont="1" applyFill="1" applyBorder="1" applyAlignment="1">
      <alignment horizontal="left" vertical="center" wrapText="1"/>
    </xf>
    <xf numFmtId="1" fontId="8" fillId="0" borderId="1" xfId="0" applyNumberFormat="1" applyFont="1" applyBorder="1" applyAlignment="1">
      <alignment horizontal="center" vertical="center" wrapText="1"/>
    </xf>
    <xf numFmtId="0" fontId="8" fillId="0" borderId="10" xfId="0" applyFont="1" applyBorder="1" applyAlignment="1">
      <alignment horizontal="center" vertical="center"/>
    </xf>
    <xf numFmtId="0" fontId="0" fillId="3" borderId="1" xfId="0" applyFont="1" applyFill="1" applyBorder="1" applyProtection="1">
      <protection locked="0"/>
    </xf>
    <xf numFmtId="0" fontId="11" fillId="0" borderId="0" xfId="0" applyFont="1" applyAlignment="1">
      <alignment horizontal="left" vertical="center" wrapText="1"/>
    </xf>
    <xf numFmtId="0" fontId="0"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0" fillId="3" borderId="1" xfId="0" applyFont="1" applyFill="1" applyBorder="1"/>
    <xf numFmtId="1" fontId="0" fillId="3" borderId="1" xfId="0" applyNumberFormat="1" applyFont="1" applyFill="1" applyBorder="1" applyAlignment="1" applyProtection="1">
      <alignment horizontal="center" vertical="center"/>
    </xf>
    <xf numFmtId="0" fontId="1" fillId="3"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0" fillId="3" borderId="1" xfId="0" applyFill="1" applyBorder="1" applyAlignment="1">
      <alignment horizontal="left" vertical="top" wrapText="1"/>
    </xf>
    <xf numFmtId="0" fontId="0" fillId="3" borderId="1" xfId="0" applyFont="1" applyFill="1" applyBorder="1" applyAlignment="1">
      <alignment horizontal="left" vertical="top" wrapText="1"/>
    </xf>
    <xf numFmtId="0" fontId="7" fillId="4" borderId="0" xfId="0" applyFont="1" applyFill="1" applyAlignment="1">
      <alignment horizontal="left" vertical="center"/>
    </xf>
    <xf numFmtId="0" fontId="0" fillId="4" borderId="0" xfId="0" applyFont="1" applyFill="1" applyAlignment="1">
      <alignment horizontal="center" vertical="center"/>
    </xf>
    <xf numFmtId="0" fontId="0" fillId="4" borderId="0" xfId="0" applyFont="1" applyFill="1" applyAlignment="1">
      <alignment horizontal="left" vertical="center" wrapText="1"/>
    </xf>
    <xf numFmtId="1" fontId="0" fillId="4" borderId="0" xfId="0" applyNumberFormat="1" applyFont="1" applyFill="1" applyBorder="1" applyAlignment="1">
      <alignment horizontal="center" vertical="center"/>
    </xf>
    <xf numFmtId="0" fontId="0" fillId="4" borderId="0" xfId="0" applyFont="1" applyFill="1" applyAlignment="1" applyProtection="1">
      <alignment horizontal="left" vertical="center"/>
      <protection locked="0"/>
    </xf>
    <xf numFmtId="0" fontId="0" fillId="4" borderId="0" xfId="0" applyFont="1" applyFill="1" applyProtection="1">
      <protection locked="0"/>
    </xf>
    <xf numFmtId="9" fontId="0" fillId="4" borderId="1" xfId="1" applyFont="1" applyFill="1" applyBorder="1" applyAlignment="1">
      <alignment horizontal="center" vertical="center"/>
    </xf>
    <xf numFmtId="1" fontId="0" fillId="4" borderId="1" xfId="1"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0" xfId="0" applyFill="1"/>
    <xf numFmtId="0" fontId="0" fillId="0" borderId="0" xfId="0"/>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xf numFmtId="0" fontId="8" fillId="0" borderId="2" xfId="0" applyFont="1" applyBorder="1" applyAlignment="1">
      <alignment horizontal="center" vertical="center"/>
    </xf>
    <xf numFmtId="0" fontId="8" fillId="0" borderId="2"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alignment vertical="center"/>
    </xf>
    <xf numFmtId="0" fontId="7" fillId="0" borderId="0" xfId="0" applyFont="1" applyAlignment="1">
      <alignment vertical="center" wrapText="1"/>
    </xf>
    <xf numFmtId="0" fontId="8" fillId="0" borderId="2"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7" fillId="0" borderId="0" xfId="0" applyFont="1"/>
    <xf numFmtId="0" fontId="1" fillId="0" borderId="0" xfId="0" applyFont="1"/>
    <xf numFmtId="0" fontId="0" fillId="0" borderId="0" xfId="0" applyFont="1" applyFill="1" applyAlignment="1">
      <alignment horizontal="left" vertical="center" wrapText="1"/>
    </xf>
    <xf numFmtId="0" fontId="8" fillId="0" borderId="2" xfId="0" applyFont="1" applyBorder="1" applyAlignment="1" applyProtection="1">
      <alignment horizontal="center" vertical="center"/>
      <protection locked="0"/>
    </xf>
    <xf numFmtId="0" fontId="0" fillId="0" borderId="0" xfId="0" applyFont="1" applyFill="1" applyAlignment="1">
      <alignment vertical="center" wrapText="1"/>
    </xf>
    <xf numFmtId="1" fontId="0" fillId="0" borderId="0" xfId="0" applyNumberFormat="1" applyFont="1" applyFill="1" applyAlignment="1">
      <alignment horizontal="center" vertical="center"/>
    </xf>
    <xf numFmtId="1" fontId="0"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pplyProtection="1">
      <alignment horizontal="left" vertical="center"/>
      <protection locked="0"/>
    </xf>
    <xf numFmtId="0" fontId="8" fillId="0" borderId="0" xfId="0" applyFont="1" applyBorder="1" applyAlignment="1">
      <alignment horizontal="center" vertical="center" wrapText="1"/>
    </xf>
    <xf numFmtId="0" fontId="8" fillId="0" borderId="0" xfId="0" applyFont="1" applyBorder="1" applyAlignment="1" applyProtection="1">
      <alignment horizontal="center"/>
      <protection locked="0"/>
    </xf>
    <xf numFmtId="0" fontId="8" fillId="0" borderId="0" xfId="0" applyFont="1" applyBorder="1" applyAlignment="1" applyProtection="1">
      <alignment horizontal="center" vertical="center"/>
      <protection locked="0"/>
    </xf>
    <xf numFmtId="0" fontId="0" fillId="3" borderId="1" xfId="0" applyFont="1" applyFill="1" applyBorder="1" applyAlignment="1">
      <alignment horizontal="center" vertical="center"/>
    </xf>
    <xf numFmtId="1" fontId="0" fillId="3" borderId="1" xfId="0" applyNumberFormat="1" applyFont="1" applyFill="1" applyBorder="1" applyAlignment="1">
      <alignment horizontal="center" vertical="center"/>
    </xf>
    <xf numFmtId="0" fontId="5" fillId="0" borderId="0" xfId="0" applyFont="1" applyAlignment="1">
      <alignment horizontal="left" vertical="center" wrapText="1"/>
    </xf>
    <xf numFmtId="0" fontId="0" fillId="3" borderId="1" xfId="0" applyFont="1" applyFill="1" applyBorder="1" applyAlignment="1">
      <alignment vertical="center" wrapText="1"/>
    </xf>
    <xf numFmtId="0" fontId="0" fillId="3" borderId="1" xfId="0" applyFont="1" applyFill="1" applyBorder="1" applyAlignment="1" applyProtection="1">
      <alignment vertical="center"/>
      <protection locked="0"/>
    </xf>
    <xf numFmtId="0" fontId="5" fillId="0" borderId="0" xfId="0" applyFont="1" applyAlignment="1">
      <alignment vertical="center" wrapText="1"/>
    </xf>
    <xf numFmtId="0" fontId="11" fillId="0" borderId="0" xfId="0" applyFont="1" applyAlignment="1">
      <alignment horizontal="left" vertical="center" wrapText="1"/>
    </xf>
    <xf numFmtId="1" fontId="0" fillId="3" borderId="1" xfId="0" applyNumberFormat="1" applyFont="1" applyFill="1" applyBorder="1" applyAlignment="1" applyProtection="1">
      <alignment horizontal="center" vertical="center"/>
    </xf>
    <xf numFmtId="0" fontId="7" fillId="4" borderId="0" xfId="0" applyFont="1" applyFill="1" applyAlignment="1">
      <alignment horizontal="left" vertical="center"/>
    </xf>
    <xf numFmtId="0" fontId="0" fillId="4" borderId="0" xfId="0" applyFont="1" applyFill="1" applyAlignment="1">
      <alignment horizontal="center" vertical="center"/>
    </xf>
    <xf numFmtId="0" fontId="0" fillId="4" borderId="0" xfId="0" applyFont="1" applyFill="1" applyAlignment="1">
      <alignment horizontal="left" vertical="center" wrapText="1"/>
    </xf>
    <xf numFmtId="1" fontId="0" fillId="4" borderId="0" xfId="0" applyNumberFormat="1" applyFont="1" applyFill="1" applyBorder="1" applyAlignment="1">
      <alignment horizontal="center" vertical="center"/>
    </xf>
    <xf numFmtId="0" fontId="0" fillId="4" borderId="0" xfId="0" applyFont="1" applyFill="1" applyAlignment="1" applyProtection="1">
      <alignment horizontal="left" vertical="center"/>
      <protection locked="0"/>
    </xf>
    <xf numFmtId="9" fontId="0" fillId="4" borderId="1" xfId="1" applyFont="1" applyFill="1" applyBorder="1" applyAlignment="1">
      <alignment horizontal="center" vertical="center"/>
    </xf>
    <xf numFmtId="1" fontId="0" fillId="4" borderId="1" xfId="1" applyNumberFormat="1" applyFont="1" applyFill="1" applyBorder="1" applyAlignment="1">
      <alignment horizontal="center" vertical="center"/>
    </xf>
    <xf numFmtId="0" fontId="5" fillId="0" borderId="0" xfId="0" applyFont="1" applyFill="1" applyAlignment="1">
      <alignment vertical="center" wrapText="1"/>
    </xf>
    <xf numFmtId="0" fontId="0" fillId="0" borderId="0" xfId="0" applyFont="1" applyAlignment="1">
      <alignment horizontal="center" vertical="center"/>
    </xf>
    <xf numFmtId="0" fontId="0" fillId="0" borderId="0" xfId="0" applyFont="1"/>
    <xf numFmtId="0" fontId="0" fillId="0" borderId="0" xfId="0" applyFont="1" applyFill="1" applyAlignment="1">
      <alignment horizontal="left" vertical="center" wrapText="1"/>
    </xf>
    <xf numFmtId="0" fontId="8" fillId="0" borderId="2"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ill="1" applyBorder="1" applyAlignment="1">
      <alignment horizontal="left" vertical="top" wrapText="1"/>
    </xf>
    <xf numFmtId="0" fontId="0" fillId="3" borderId="1" xfId="0" applyFont="1" applyFill="1" applyBorder="1" applyAlignment="1">
      <alignment horizontal="left" vertical="center" wrapText="1"/>
    </xf>
    <xf numFmtId="0" fontId="0" fillId="3" borderId="1" xfId="0" applyFont="1" applyFill="1" applyBorder="1"/>
    <xf numFmtId="1" fontId="0" fillId="3" borderId="1" xfId="0" applyNumberFormat="1" applyFont="1" applyFill="1" applyBorder="1" applyAlignment="1" applyProtection="1">
      <alignment horizontal="center" vertical="center"/>
    </xf>
    <xf numFmtId="0" fontId="0" fillId="3" borderId="1" xfId="0" applyFill="1" applyBorder="1" applyAlignment="1">
      <alignment horizontal="left" vertical="top" wrapText="1"/>
    </xf>
    <xf numFmtId="0" fontId="0" fillId="3" borderId="1" xfId="0" applyFont="1" applyFill="1" applyBorder="1" applyAlignment="1">
      <alignment horizontal="left" vertical="top" wrapText="1"/>
    </xf>
    <xf numFmtId="9" fontId="0" fillId="4" borderId="1" xfId="1" applyFont="1" applyFill="1" applyBorder="1" applyAlignment="1">
      <alignment horizontal="center" vertical="center"/>
    </xf>
    <xf numFmtId="1" fontId="0" fillId="4" borderId="1" xfId="1" applyNumberFormat="1" applyFont="1" applyFill="1" applyBorder="1" applyAlignment="1">
      <alignment horizontal="center" vertical="center"/>
    </xf>
    <xf numFmtId="0" fontId="0" fillId="3" borderId="16" xfId="0" applyFont="1" applyFill="1" applyBorder="1"/>
    <xf numFmtId="0" fontId="0" fillId="4" borderId="0" xfId="0" applyFont="1" applyFill="1"/>
    <xf numFmtId="0" fontId="0" fillId="0" borderId="0" xfId="0" applyFont="1" applyAlignment="1">
      <alignment horizontal="center" vertical="center"/>
    </xf>
    <xf numFmtId="0" fontId="0" fillId="0" borderId="0" xfId="0" applyFont="1"/>
    <xf numFmtId="0" fontId="0" fillId="0" borderId="0" xfId="0" applyFont="1" applyFill="1" applyAlignment="1">
      <alignment horizontal="left" vertical="center" wrapText="1"/>
    </xf>
    <xf numFmtId="0" fontId="0" fillId="0" borderId="0" xfId="0" applyFont="1" applyAlignment="1" applyProtection="1">
      <alignment horizontal="left" vertical="center"/>
      <protection locked="0"/>
    </xf>
    <xf numFmtId="0" fontId="0" fillId="0" borderId="0" xfId="0" applyFont="1" applyFill="1"/>
    <xf numFmtId="0" fontId="0" fillId="3" borderId="1" xfId="0" applyFont="1" applyFill="1" applyBorder="1" applyAlignment="1">
      <alignment horizontal="left" vertical="center" wrapText="1"/>
    </xf>
    <xf numFmtId="1" fontId="0" fillId="3" borderId="1" xfId="0" applyNumberFormat="1" applyFont="1" applyFill="1" applyBorder="1" applyAlignment="1" applyProtection="1">
      <alignment horizontal="center" vertical="center"/>
    </xf>
    <xf numFmtId="9" fontId="0" fillId="4" borderId="1" xfId="1" applyFont="1" applyFill="1" applyBorder="1" applyAlignment="1">
      <alignment horizontal="center" vertical="center"/>
    </xf>
    <xf numFmtId="1" fontId="0" fillId="4" borderId="1" xfId="1" applyNumberFormat="1" applyFont="1" applyFill="1" applyBorder="1" applyAlignment="1">
      <alignment horizontal="center" vertical="center"/>
    </xf>
    <xf numFmtId="0" fontId="0" fillId="3" borderId="16" xfId="0" applyFont="1" applyFill="1" applyBorder="1" applyAlignment="1" applyProtection="1">
      <alignment horizontal="left" vertical="center"/>
      <protection locked="0"/>
    </xf>
    <xf numFmtId="0" fontId="0" fillId="0" borderId="0" xfId="0" applyFont="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3" borderId="1" xfId="0" applyFont="1" applyFill="1" applyBorder="1" applyAlignment="1">
      <alignment horizontal="left" vertical="center" wrapText="1"/>
    </xf>
    <xf numFmtId="9" fontId="0" fillId="4" borderId="1" xfId="1" applyFont="1" applyFill="1" applyBorder="1" applyAlignment="1">
      <alignment horizontal="center" vertical="center"/>
    </xf>
    <xf numFmtId="1" fontId="0" fillId="4" borderId="1" xfId="1" applyNumberFormat="1"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xf numFmtId="0" fontId="0" fillId="0" borderId="0" xfId="0" applyFont="1" applyAlignment="1">
      <alignment vertical="center" wrapText="1"/>
    </xf>
    <xf numFmtId="0" fontId="1" fillId="0" borderId="0" xfId="0" applyFont="1"/>
    <xf numFmtId="1" fontId="0" fillId="0" borderId="0" xfId="0" applyNumberFormat="1" applyFont="1" applyAlignment="1">
      <alignment horizontal="center" vertical="center"/>
    </xf>
    <xf numFmtId="0" fontId="0" fillId="0" borderId="0" xfId="0" applyFont="1" applyFill="1" applyAlignment="1">
      <alignment horizontal="left" vertical="center" wrapText="1"/>
    </xf>
    <xf numFmtId="1" fontId="0" fillId="0" borderId="0" xfId="0" applyNumberFormat="1" applyFont="1" applyBorder="1" applyAlignment="1">
      <alignment horizontal="center" vertical="center"/>
    </xf>
    <xf numFmtId="0" fontId="0" fillId="0" borderId="0" xfId="0" applyFont="1" applyAlignment="1" applyProtection="1">
      <alignment vertical="center"/>
      <protection locked="0"/>
    </xf>
    <xf numFmtId="0" fontId="0" fillId="0" borderId="0" xfId="0" applyFont="1" applyProtection="1">
      <protection locked="0"/>
    </xf>
    <xf numFmtId="0" fontId="0" fillId="3" borderId="1" xfId="0" applyFont="1" applyFill="1" applyBorder="1" applyAlignment="1">
      <alignment horizontal="left" vertical="center" wrapText="1"/>
    </xf>
    <xf numFmtId="1" fontId="0" fillId="3" borderId="1" xfId="0" applyNumberFormat="1" applyFont="1" applyFill="1" applyBorder="1" applyAlignment="1" applyProtection="1">
      <alignment horizontal="center" vertical="center"/>
    </xf>
    <xf numFmtId="1" fontId="0" fillId="4" borderId="1" xfId="1" applyNumberFormat="1" applyFont="1" applyFill="1" applyBorder="1" applyAlignment="1">
      <alignment horizontal="center" vertical="center"/>
    </xf>
    <xf numFmtId="1" fontId="8" fillId="0" borderId="17" xfId="0" applyNumberFormat="1" applyFont="1" applyBorder="1" applyAlignment="1">
      <alignment horizontal="center" vertical="center" wrapText="1"/>
    </xf>
    <xf numFmtId="0" fontId="0" fillId="0" borderId="0" xfId="0" applyFont="1" applyAlignment="1">
      <alignment horizontal="center"/>
    </xf>
    <xf numFmtId="0" fontId="0" fillId="3" borderId="0" xfId="0" applyFont="1" applyFill="1"/>
    <xf numFmtId="0" fontId="0" fillId="3" borderId="0" xfId="0" applyFont="1" applyFill="1" applyAlignment="1">
      <alignment horizontal="left" vertical="center" wrapText="1"/>
    </xf>
    <xf numFmtId="0" fontId="0" fillId="3" borderId="0" xfId="0" applyFont="1" applyFill="1" applyAlignment="1" applyProtection="1">
      <alignment horizontal="left" vertical="center"/>
      <protection locked="0"/>
    </xf>
    <xf numFmtId="0" fontId="0" fillId="0" borderId="15" xfId="0" applyFont="1" applyBorder="1" applyAlignment="1">
      <alignment vertical="center" wrapText="1"/>
    </xf>
    <xf numFmtId="0" fontId="0" fillId="0" borderId="1" xfId="0" applyBorder="1"/>
    <xf numFmtId="1" fontId="0" fillId="0" borderId="0" xfId="0" applyNumberFormat="1" applyFont="1" applyFill="1" applyBorder="1" applyAlignment="1">
      <alignment horizontal="center" vertical="center"/>
    </xf>
    <xf numFmtId="1" fontId="0" fillId="0" borderId="0" xfId="0" applyNumberFormat="1" applyFont="1" applyAlignment="1">
      <alignment horizontal="center" vertical="center"/>
    </xf>
    <xf numFmtId="1" fontId="0" fillId="0" borderId="0" xfId="0" applyNumberFormat="1" applyFont="1" applyFill="1" applyBorder="1" applyAlignment="1">
      <alignment horizontal="center" vertical="center"/>
    </xf>
    <xf numFmtId="1" fontId="0" fillId="0" borderId="0" xfId="0" applyNumberFormat="1" applyFont="1" applyAlignment="1">
      <alignment horizontal="center" vertical="center"/>
    </xf>
    <xf numFmtId="0" fontId="0" fillId="0" borderId="0" xfId="0" applyFont="1" applyAlignment="1" applyProtection="1">
      <alignment horizontal="left" vertical="center" wrapText="1"/>
      <protection locked="0"/>
    </xf>
    <xf numFmtId="1" fontId="0" fillId="0" borderId="0" xfId="0" applyNumberFormat="1" applyFont="1" applyAlignment="1">
      <alignment horizontal="center" vertical="center" wrapText="1"/>
    </xf>
    <xf numFmtId="1" fontId="0" fillId="7" borderId="1" xfId="0" applyNumberFormat="1" applyFont="1" applyFill="1" applyBorder="1" applyAlignment="1" applyProtection="1">
      <alignment horizontal="center" vertical="center"/>
      <protection locked="0"/>
    </xf>
    <xf numFmtId="9" fontId="5" fillId="5" borderId="0" xfId="1" applyFont="1" applyFill="1" applyAlignment="1">
      <alignment horizontal="center" vertical="center"/>
    </xf>
    <xf numFmtId="9" fontId="5" fillId="0" borderId="0" xfId="1" applyFont="1" applyAlignment="1">
      <alignment horizontal="center" vertical="center"/>
    </xf>
    <xf numFmtId="9" fontId="5" fillId="0" borderId="0" xfId="1" applyFont="1" applyFill="1" applyAlignment="1">
      <alignment horizontal="center" vertical="center"/>
    </xf>
    <xf numFmtId="9" fontId="5" fillId="0" borderId="0" xfId="1" applyFont="1" applyAlignment="1">
      <alignment horizontal="center"/>
    </xf>
    <xf numFmtId="9" fontId="5" fillId="5" borderId="0" xfId="1" applyFont="1" applyFill="1" applyBorder="1" applyAlignment="1">
      <alignment horizontal="center" vertical="center"/>
    </xf>
    <xf numFmtId="0" fontId="0" fillId="0" borderId="20" xfId="0" applyFont="1" applyFill="1" applyBorder="1" applyAlignment="1" applyProtection="1">
      <alignment vertical="center"/>
      <protection locked="0"/>
    </xf>
    <xf numFmtId="1" fontId="8" fillId="0" borderId="17"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xf>
    <xf numFmtId="1" fontId="15" fillId="0" borderId="0" xfId="0" applyNumberFormat="1" applyFont="1" applyAlignment="1">
      <alignment horizontal="center" vertical="center"/>
    </xf>
    <xf numFmtId="0" fontId="8" fillId="0" borderId="12" xfId="0" applyFont="1" applyBorder="1" applyAlignment="1" applyProtection="1">
      <alignment horizontal="center" vertical="center"/>
      <protection locked="0"/>
    </xf>
    <xf numFmtId="1" fontId="1" fillId="6" borderId="5" xfId="0" applyNumberFormat="1" applyFont="1" applyFill="1" applyBorder="1" applyAlignment="1" applyProtection="1">
      <alignment horizontal="center" vertical="center"/>
      <protection locked="0"/>
    </xf>
    <xf numFmtId="1" fontId="1" fillId="6" borderId="18" xfId="0" applyNumberFormat="1" applyFont="1" applyFill="1" applyBorder="1" applyAlignment="1" applyProtection="1">
      <alignment horizontal="center" vertical="center"/>
      <protection locked="0"/>
    </xf>
    <xf numFmtId="1" fontId="0" fillId="0" borderId="24" xfId="0" applyNumberFormat="1" applyFont="1" applyFill="1" applyBorder="1" applyAlignment="1" applyProtection="1">
      <alignment vertical="center"/>
      <protection locked="0"/>
    </xf>
    <xf numFmtId="1" fontId="0" fillId="0" borderId="25" xfId="0" applyNumberFormat="1" applyFont="1" applyFill="1" applyBorder="1" applyAlignment="1" applyProtection="1">
      <alignment vertical="center"/>
      <protection locked="0"/>
    </xf>
    <xf numFmtId="0" fontId="0" fillId="0" borderId="0" xfId="0" applyFont="1" applyBorder="1" applyAlignment="1">
      <alignment vertical="center"/>
    </xf>
    <xf numFmtId="1" fontId="0" fillId="4" borderId="1" xfId="1" applyNumberFormat="1" applyFont="1" applyFill="1" applyBorder="1" applyAlignment="1" applyProtection="1">
      <alignment horizontal="center" vertical="center"/>
    </xf>
    <xf numFmtId="0" fontId="1" fillId="0" borderId="0" xfId="0" applyFont="1" applyAlignment="1">
      <alignment horizontal="left" vertical="center"/>
    </xf>
    <xf numFmtId="0" fontId="1" fillId="0" borderId="2" xfId="0" applyFont="1" applyBorder="1" applyAlignment="1" applyProtection="1">
      <alignment horizontal="left" vertical="center" wrapText="1"/>
    </xf>
    <xf numFmtId="0" fontId="1" fillId="0" borderId="2" xfId="0" applyFont="1" applyBorder="1" applyAlignment="1" applyProtection="1">
      <alignment horizontal="center" vertical="center"/>
    </xf>
    <xf numFmtId="0" fontId="1" fillId="0" borderId="2" xfId="0" applyFont="1" applyBorder="1" applyAlignment="1" applyProtection="1">
      <alignment horizontal="center" vertical="center" wrapText="1"/>
    </xf>
    <xf numFmtId="0" fontId="0" fillId="0" borderId="0" xfId="0" applyFont="1" applyAlignment="1" applyProtection="1">
      <alignment horizontal="center"/>
    </xf>
    <xf numFmtId="1" fontId="1" fillId="0" borderId="2" xfId="0" applyNumberFormat="1" applyFont="1" applyBorder="1" applyAlignment="1" applyProtection="1">
      <alignment horizontal="center" vertical="center"/>
    </xf>
    <xf numFmtId="0" fontId="1" fillId="0" borderId="0" xfId="0" applyFont="1" applyAlignment="1" applyProtection="1">
      <alignment horizontal="left" vertical="center" wrapText="1"/>
    </xf>
    <xf numFmtId="0" fontId="0" fillId="0" borderId="0" xfId="0" applyFont="1" applyAlignment="1" applyProtection="1">
      <alignment horizontal="left" vertical="center" wrapText="1"/>
    </xf>
    <xf numFmtId="0" fontId="0" fillId="0" borderId="0" xfId="0" applyAlignment="1" applyProtection="1">
      <alignment horizontal="center"/>
    </xf>
    <xf numFmtId="0" fontId="0" fillId="0" borderId="0" xfId="0" applyFont="1" applyAlignment="1" applyProtection="1">
      <alignment horizontal="left" vertical="center"/>
    </xf>
    <xf numFmtId="0" fontId="0" fillId="0" borderId="0" xfId="0" applyFont="1" applyAlignment="1" applyProtection="1">
      <alignment horizontal="center" vertical="center"/>
    </xf>
    <xf numFmtId="0" fontId="0" fillId="0" borderId="0" xfId="0" applyFont="1" applyAlignment="1" applyProtection="1">
      <alignment vertical="center" wrapText="1"/>
    </xf>
    <xf numFmtId="0" fontId="0" fillId="0" borderId="0" xfId="0" applyFont="1" applyFill="1" applyAlignment="1" applyProtection="1">
      <alignment vertical="center" wrapText="1"/>
    </xf>
    <xf numFmtId="0" fontId="0" fillId="0" borderId="0" xfId="0" applyFont="1" applyFill="1" applyAlignment="1" applyProtection="1">
      <alignment horizontal="center" vertical="center"/>
    </xf>
    <xf numFmtId="0" fontId="0" fillId="0" borderId="0" xfId="0" applyFont="1" applyAlignment="1" applyProtection="1">
      <alignment horizontal="center" vertical="center" wrapText="1"/>
    </xf>
    <xf numFmtId="0" fontId="1" fillId="0" borderId="0" xfId="0" applyFont="1" applyAlignment="1" applyProtection="1">
      <alignment horizontal="left" vertical="center"/>
    </xf>
    <xf numFmtId="0" fontId="1" fillId="0" borderId="0" xfId="0" applyFont="1" applyAlignment="1" applyProtection="1">
      <alignment vertical="center"/>
    </xf>
    <xf numFmtId="0" fontId="0" fillId="0" borderId="0" xfId="0" applyFont="1" applyFill="1" applyAlignment="1" applyProtection="1">
      <alignment horizontal="left" vertical="center" wrapText="1"/>
    </xf>
    <xf numFmtId="0" fontId="0" fillId="0" borderId="0" xfId="0" applyFont="1" applyProtection="1"/>
    <xf numFmtId="0" fontId="0" fillId="0" borderId="0" xfId="0" applyFont="1" applyFill="1" applyProtection="1"/>
    <xf numFmtId="0" fontId="0" fillId="0" borderId="1" xfId="0" applyBorder="1" applyAlignment="1">
      <alignment horizontal="center"/>
    </xf>
    <xf numFmtId="0" fontId="0" fillId="0" borderId="0" xfId="0" applyFont="1" applyFill="1" applyAlignment="1" applyProtection="1">
      <alignment vertical="center"/>
    </xf>
    <xf numFmtId="0" fontId="11" fillId="0" borderId="0" xfId="0" applyFont="1" applyAlignment="1">
      <alignment horizontal="center" vertical="center" wrapText="1"/>
    </xf>
    <xf numFmtId="0" fontId="5" fillId="0" borderId="0" xfId="0" applyFont="1" applyBorder="1" applyAlignment="1">
      <alignment horizontal="center"/>
    </xf>
    <xf numFmtId="0" fontId="0" fillId="0" borderId="0" xfId="0" applyFill="1" applyBorder="1"/>
    <xf numFmtId="1" fontId="16" fillId="0" borderId="0" xfId="0" applyNumberFormat="1" applyFont="1" applyAlignment="1">
      <alignment horizontal="center"/>
    </xf>
    <xf numFmtId="0" fontId="1" fillId="9" borderId="0" xfId="0" applyFont="1" applyFill="1" applyAlignment="1" applyProtection="1">
      <alignment horizontal="left" vertical="center" wrapText="1"/>
    </xf>
    <xf numFmtId="0" fontId="0" fillId="9" borderId="0" xfId="0" applyFont="1" applyFill="1" applyAlignment="1" applyProtection="1">
      <alignment horizontal="left" vertical="center" wrapText="1"/>
    </xf>
    <xf numFmtId="0" fontId="0" fillId="9" borderId="0" xfId="0" applyFill="1" applyAlignment="1" applyProtection="1">
      <alignment horizontal="center"/>
    </xf>
    <xf numFmtId="0" fontId="0" fillId="9" borderId="0" xfId="0" applyFont="1" applyFill="1" applyAlignment="1" applyProtection="1">
      <alignment horizontal="left" vertical="center"/>
    </xf>
    <xf numFmtId="0" fontId="11" fillId="9" borderId="0" xfId="0" applyFont="1" applyFill="1" applyAlignment="1" applyProtection="1">
      <alignment horizontal="left" vertical="center" wrapText="1"/>
    </xf>
    <xf numFmtId="1" fontId="0" fillId="9" borderId="0" xfId="0" applyNumberFormat="1" applyFont="1" applyFill="1" applyAlignment="1" applyProtection="1">
      <alignment horizontal="center" vertical="center"/>
    </xf>
    <xf numFmtId="0" fontId="1" fillId="9" borderId="0" xfId="0" applyFont="1" applyFill="1" applyAlignment="1" applyProtection="1">
      <alignment horizontal="left" vertical="center"/>
    </xf>
    <xf numFmtId="0" fontId="0" fillId="9" borderId="0" xfId="0" applyFont="1" applyFill="1" applyBorder="1" applyAlignment="1" applyProtection="1">
      <alignment vertical="center" wrapText="1"/>
    </xf>
    <xf numFmtId="0" fontId="0" fillId="9" borderId="26" xfId="0" applyFont="1" applyFill="1" applyBorder="1" applyAlignment="1" applyProtection="1">
      <alignment vertical="center" wrapText="1"/>
    </xf>
    <xf numFmtId="0" fontId="1" fillId="9" borderId="0" xfId="0" applyFont="1" applyFill="1" applyAlignment="1" applyProtection="1">
      <alignment horizontal="center" vertical="center"/>
    </xf>
    <xf numFmtId="0" fontId="0" fillId="9" borderId="0" xfId="0" applyFont="1" applyFill="1" applyAlignment="1" applyProtection="1">
      <alignment vertical="center" wrapText="1"/>
    </xf>
    <xf numFmtId="0" fontId="0" fillId="9" borderId="27" xfId="0" applyFont="1" applyFill="1" applyBorder="1" applyAlignment="1" applyProtection="1">
      <alignment vertical="center" wrapText="1"/>
    </xf>
    <xf numFmtId="1" fontId="0" fillId="9" borderId="0" xfId="0" applyNumberFormat="1" applyFont="1" applyFill="1" applyBorder="1" applyAlignment="1" applyProtection="1">
      <alignment horizontal="center" vertical="center"/>
    </xf>
    <xf numFmtId="166" fontId="1" fillId="9" borderId="0" xfId="0" applyNumberFormat="1" applyFont="1" applyFill="1" applyAlignment="1" applyProtection="1">
      <alignment horizontal="center" vertical="center"/>
    </xf>
    <xf numFmtId="0" fontId="1" fillId="9" borderId="0" xfId="0" applyFont="1" applyFill="1" applyAlignment="1" applyProtection="1">
      <alignment horizontal="center" vertical="center" wrapText="1"/>
    </xf>
    <xf numFmtId="1" fontId="16" fillId="10" borderId="5" xfId="0" applyNumberFormat="1" applyFont="1" applyFill="1" applyBorder="1" applyAlignment="1">
      <alignment horizontal="center" vertical="center"/>
    </xf>
    <xf numFmtId="0" fontId="12" fillId="0" borderId="0" xfId="0" applyFont="1" applyAlignment="1">
      <alignment horizontal="left" vertical="center" indent="5"/>
    </xf>
    <xf numFmtId="1" fontId="7" fillId="2" borderId="4" xfId="0" applyNumberFormat="1" applyFont="1" applyFill="1" applyBorder="1" applyAlignment="1" applyProtection="1">
      <alignment horizontal="center" vertical="center"/>
    </xf>
    <xf numFmtId="0" fontId="18" fillId="0" borderId="1" xfId="0" applyFont="1" applyBorder="1"/>
    <xf numFmtId="0" fontId="19" fillId="0" borderId="1" xfId="0" applyFont="1" applyBorder="1" applyAlignment="1">
      <alignment horizontal="left" vertical="center"/>
    </xf>
    <xf numFmtId="0" fontId="6" fillId="0" borderId="1" xfId="0" applyFont="1" applyBorder="1" applyAlignment="1">
      <alignment horizontal="center" wrapText="1"/>
    </xf>
    <xf numFmtId="1" fontId="0" fillId="8" borderId="1" xfId="0" applyNumberFormat="1" applyFont="1" applyFill="1" applyBorder="1" applyAlignment="1" applyProtection="1">
      <alignment horizontal="center" vertical="center" wrapText="1"/>
      <protection locked="0"/>
    </xf>
    <xf numFmtId="1" fontId="7" fillId="0" borderId="0" xfId="0" applyNumberFormat="1" applyFont="1" applyFill="1" applyBorder="1" applyAlignment="1">
      <alignment horizontal="center" vertical="center"/>
    </xf>
    <xf numFmtId="1" fontId="0" fillId="8" borderId="23" xfId="0" applyNumberFormat="1" applyFont="1" applyFill="1" applyBorder="1" applyAlignment="1" applyProtection="1">
      <alignment vertical="center" wrapText="1"/>
      <protection locked="0"/>
    </xf>
    <xf numFmtId="1" fontId="0" fillId="8" borderId="1" xfId="0" applyNumberFormat="1" applyFont="1" applyFill="1" applyBorder="1" applyAlignment="1" applyProtection="1">
      <alignment vertical="center" wrapText="1"/>
      <protection locked="0"/>
    </xf>
    <xf numFmtId="0" fontId="18" fillId="6" borderId="1" xfId="0" applyFont="1" applyFill="1" applyBorder="1" applyAlignment="1">
      <alignment horizontal="center" vertical="center"/>
    </xf>
    <xf numFmtId="2" fontId="18" fillId="11" borderId="1" xfId="0" applyNumberFormat="1" applyFont="1" applyFill="1" applyBorder="1" applyAlignment="1">
      <alignment horizontal="center" vertical="center"/>
    </xf>
    <xf numFmtId="2" fontId="18" fillId="12" borderId="1" xfId="0" applyNumberFormat="1" applyFont="1" applyFill="1" applyBorder="1" applyAlignment="1">
      <alignment horizontal="center" vertical="center"/>
    </xf>
    <xf numFmtId="1" fontId="20" fillId="0" borderId="0" xfId="0" applyNumberFormat="1" applyFont="1" applyAlignment="1">
      <alignment horizontal="center"/>
    </xf>
    <xf numFmtId="0" fontId="17" fillId="0" borderId="0" xfId="0" applyFont="1" applyBorder="1"/>
    <xf numFmtId="1" fontId="0" fillId="8" borderId="23" xfId="0" applyNumberFormat="1" applyFont="1" applyFill="1" applyBorder="1" applyAlignment="1" applyProtection="1">
      <alignment horizontal="center" vertical="center" wrapText="1"/>
      <protection locked="0"/>
    </xf>
    <xf numFmtId="1" fontId="0" fillId="8" borderId="16" xfId="0" applyNumberFormat="1" applyFont="1" applyFill="1" applyBorder="1" applyAlignment="1" applyProtection="1">
      <alignment horizontal="center" vertical="center" wrapText="1"/>
      <protection locked="0"/>
    </xf>
    <xf numFmtId="1" fontId="0" fillId="8" borderId="21" xfId="0" applyNumberFormat="1" applyFont="1" applyFill="1" applyBorder="1" applyAlignment="1" applyProtection="1">
      <alignment horizontal="center" vertical="center" wrapText="1"/>
      <protection locked="0"/>
    </xf>
    <xf numFmtId="0" fontId="0" fillId="8" borderId="1" xfId="0" applyFill="1" applyBorder="1" applyAlignment="1" applyProtection="1">
      <alignment horizontal="center" wrapText="1"/>
      <protection locked="0"/>
    </xf>
    <xf numFmtId="0" fontId="0" fillId="8" borderId="1" xfId="0" applyFont="1" applyFill="1" applyBorder="1" applyAlignment="1" applyProtection="1">
      <alignment horizontal="center" vertical="center" wrapText="1"/>
      <protection locked="0"/>
    </xf>
    <xf numFmtId="1" fontId="0" fillId="8" borderId="22" xfId="0" applyNumberFormat="1" applyFont="1" applyFill="1" applyBorder="1" applyAlignment="1" applyProtection="1">
      <alignment horizontal="center" vertical="center" wrapText="1"/>
      <protection locked="0"/>
    </xf>
    <xf numFmtId="0" fontId="0" fillId="8" borderId="6" xfId="0" applyFill="1" applyBorder="1" applyAlignment="1" applyProtection="1">
      <alignment horizontal="center" wrapText="1"/>
      <protection locked="0"/>
    </xf>
    <xf numFmtId="0" fontId="0" fillId="8" borderId="6" xfId="0" applyFont="1" applyFill="1" applyBorder="1" applyAlignment="1" applyProtection="1">
      <alignment horizontal="center" vertical="center" wrapText="1"/>
      <protection locked="0"/>
    </xf>
    <xf numFmtId="0" fontId="0" fillId="8" borderId="1" xfId="0" applyFont="1" applyFill="1" applyBorder="1" applyAlignment="1" applyProtection="1">
      <alignment horizontal="center" wrapText="1"/>
      <protection locked="0"/>
    </xf>
    <xf numFmtId="0" fontId="8" fillId="8" borderId="1" xfId="0" applyFont="1" applyFill="1" applyBorder="1" applyAlignment="1" applyProtection="1">
      <alignment horizontal="center" vertical="center" wrapText="1"/>
      <protection locked="0"/>
    </xf>
    <xf numFmtId="1" fontId="0" fillId="8" borderId="19" xfId="0" applyNumberFormat="1" applyFont="1" applyFill="1" applyBorder="1" applyAlignment="1" applyProtection="1">
      <alignment horizontal="center" vertical="center" wrapText="1"/>
      <protection locked="0"/>
    </xf>
    <xf numFmtId="0" fontId="0" fillId="8" borderId="17" xfId="0" applyFont="1" applyFill="1" applyBorder="1" applyAlignment="1" applyProtection="1">
      <alignment horizontal="center" vertical="center" wrapText="1"/>
      <protection locked="0"/>
    </xf>
    <xf numFmtId="0" fontId="0" fillId="8" borderId="17" xfId="0" applyFont="1" applyFill="1" applyBorder="1" applyAlignment="1" applyProtection="1">
      <alignment horizontal="center" wrapText="1"/>
      <protection locked="0"/>
    </xf>
    <xf numFmtId="1" fontId="7" fillId="0" borderId="0" xfId="0" applyNumberFormat="1" applyFont="1" applyFill="1" applyBorder="1" applyAlignment="1" applyProtection="1">
      <alignment horizontal="center" vertical="center"/>
    </xf>
    <xf numFmtId="0" fontId="5" fillId="0" borderId="0" xfId="0" applyFont="1" applyBorder="1"/>
    <xf numFmtId="0" fontId="5" fillId="0" borderId="0" xfId="0" applyFont="1" applyBorder="1" applyAlignment="1">
      <alignment wrapText="1"/>
    </xf>
    <xf numFmtId="1" fontId="8" fillId="0" borderId="10" xfId="0" applyNumberFormat="1" applyFont="1" applyBorder="1" applyAlignment="1">
      <alignment horizontal="center" vertical="center"/>
    </xf>
    <xf numFmtId="1" fontId="8" fillId="0" borderId="12" xfId="0" applyNumberFormat="1" applyFont="1" applyBorder="1" applyAlignment="1">
      <alignment horizontal="center" vertical="center"/>
    </xf>
    <xf numFmtId="1" fontId="0" fillId="0" borderId="14" xfId="0" applyNumberFormat="1" applyFont="1" applyBorder="1" applyAlignment="1">
      <alignment horizontal="center" vertical="center" wrapText="1"/>
    </xf>
    <xf numFmtId="1" fontId="0" fillId="8" borderId="13" xfId="0" applyNumberFormat="1" applyFont="1" applyFill="1" applyBorder="1" applyAlignment="1" applyProtection="1">
      <alignment horizontal="center" vertical="center" wrapText="1"/>
      <protection locked="0"/>
    </xf>
    <xf numFmtId="1" fontId="0" fillId="8" borderId="16" xfId="0" applyNumberFormat="1" applyFont="1" applyFill="1" applyBorder="1" applyAlignment="1" applyProtection="1">
      <alignment horizontal="center" vertical="center" wrapText="1"/>
      <protection locked="0"/>
    </xf>
    <xf numFmtId="1" fontId="8" fillId="0" borderId="7"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1" fontId="8" fillId="0" borderId="9" xfId="0" applyNumberFormat="1"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1" fontId="0" fillId="0" borderId="0" xfId="0" applyNumberFormat="1" applyFont="1" applyBorder="1" applyAlignment="1">
      <alignment horizontal="center" vertical="center"/>
    </xf>
    <xf numFmtId="1" fontId="0" fillId="8" borderId="17" xfId="0" applyNumberFormat="1" applyFont="1" applyFill="1" applyBorder="1" applyAlignment="1" applyProtection="1">
      <alignment horizontal="center" vertical="center" wrapText="1"/>
      <protection locked="0"/>
    </xf>
    <xf numFmtId="1" fontId="0" fillId="8" borderId="1" xfId="0" applyNumberFormat="1" applyFont="1" applyFill="1" applyBorder="1" applyAlignment="1" applyProtection="1">
      <alignment horizontal="center" vertical="center" wrapText="1"/>
      <protection locked="0"/>
    </xf>
    <xf numFmtId="0" fontId="0" fillId="0" borderId="0" xfId="0" applyFont="1" applyAlignment="1">
      <alignment horizontal="left" vertical="center" wrapText="1"/>
    </xf>
    <xf numFmtId="1" fontId="8" fillId="0" borderId="10" xfId="0" applyNumberFormat="1" applyFont="1" applyBorder="1" applyAlignment="1">
      <alignment horizontal="center" vertical="center" wrapText="1"/>
    </xf>
    <xf numFmtId="1" fontId="8" fillId="0" borderId="11" xfId="0" applyNumberFormat="1" applyFont="1" applyBorder="1" applyAlignment="1">
      <alignment horizontal="center"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center" vertical="center"/>
    </xf>
    <xf numFmtId="1" fontId="0" fillId="8" borderId="6" xfId="0" applyNumberFormat="1"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0" xfId="0" applyFont="1" applyFill="1" applyAlignment="1" applyProtection="1">
      <alignment horizontal="left" vertical="center" wrapText="1"/>
    </xf>
    <xf numFmtId="0" fontId="0" fillId="0" borderId="0" xfId="0" applyFont="1" applyAlignment="1" applyProtection="1">
      <alignment horizontal="center"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0" fillId="0" borderId="0" xfId="0" applyFont="1" applyFill="1" applyAlignment="1" applyProtection="1">
      <alignment horizontal="center" vertical="center"/>
    </xf>
    <xf numFmtId="0" fontId="6" fillId="0" borderId="13" xfId="0" applyFont="1" applyBorder="1" applyAlignment="1">
      <alignment horizontal="center" vertical="center"/>
    </xf>
    <xf numFmtId="0" fontId="6" fillId="0" borderId="28" xfId="0" applyFont="1" applyBorder="1" applyAlignment="1">
      <alignment horizontal="center" vertical="center"/>
    </xf>
    <xf numFmtId="0" fontId="19" fillId="0" borderId="1" xfId="0" applyFont="1" applyBorder="1" applyAlignment="1">
      <alignment horizontal="left" vertical="center"/>
    </xf>
  </cellXfs>
  <cellStyles count="2">
    <cellStyle name="Normal" xfId="0" builtinId="0"/>
    <cellStyle name="Percent" xfId="1" builtinId="5"/>
  </cellStyles>
  <dxfs count="8">
    <dxf>
      <font>
        <b/>
        <i val="0"/>
        <strike val="0"/>
        <condense val="0"/>
        <extend val="0"/>
        <outline val="0"/>
        <shadow val="0"/>
        <u val="none"/>
        <vertAlign val="baseline"/>
        <sz val="22"/>
        <color auto="1"/>
        <name val="Calibri"/>
        <scheme val="minor"/>
      </font>
      <numFmt numFmtId="1" formatCode="0"/>
      <alignment horizontal="center"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8"/>
        <color auto="1"/>
        <name val="Calibri"/>
        <scheme val="minor"/>
      </font>
      <border diagonalUp="0" diagonalDown="0" outline="0">
        <left/>
        <right/>
        <top/>
        <bottom/>
      </border>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s>
  <tableStyles count="0" defaultTableStyle="TableStyleMedium2" defaultPivotStyle="PivotStyleLight16"/>
  <colors>
    <mruColors>
      <color rgb="FFFF505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721865629175684"/>
          <c:y val="0.17788984224203194"/>
          <c:w val="0.47523706460283771"/>
          <c:h val="0.67812242100165732"/>
        </c:manualLayout>
      </c:layout>
      <c:radarChart>
        <c:radarStyle val="marker"/>
        <c:varyColors val="0"/>
        <c:ser>
          <c:idx val="0"/>
          <c:order val="0"/>
          <c:spPr>
            <a:ln w="28575"/>
          </c:spPr>
          <c:marker>
            <c:spPr>
              <a:ln w="28575"/>
            </c:spPr>
          </c:marker>
          <c:cat>
            <c:strRef>
              <c:f>Results!$D$6:$D$16</c:f>
              <c:strCache>
                <c:ptCount val="11"/>
                <c:pt idx="0">
                  <c:v>Leak Detection Culture and Strategy</c:v>
                </c:pt>
                <c:pt idx="1">
                  <c:v>Selection of Leak Detection Methods</c:v>
                </c:pt>
                <c:pt idx="2">
                  <c:v>Performance Targets, Metrics and KPI</c:v>
                </c:pt>
                <c:pt idx="3">
                  <c:v>Testing</c:v>
                </c:pt>
                <c:pt idx="4">
                  <c:v>Control Center Procedures, Recognition and Response</c:v>
                </c:pt>
                <c:pt idx="5">
                  <c:v>Alarm Management</c:v>
                </c:pt>
                <c:pt idx="6">
                  <c:v>Roles, Responsibilities and Training</c:v>
                </c:pt>
                <c:pt idx="7">
                  <c:v>Reliability Centered Maintenance for LD Equipment</c:v>
                </c:pt>
                <c:pt idx="8">
                  <c:v>Overall Performance Evaluation of the LDP</c:v>
                </c:pt>
                <c:pt idx="9">
                  <c:v>Management of Change</c:v>
                </c:pt>
                <c:pt idx="10">
                  <c:v>Improvement Process</c:v>
                </c:pt>
              </c:strCache>
            </c:strRef>
          </c:cat>
          <c:val>
            <c:numRef>
              <c:f>Results!$E$6:$E$16</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ser>
        <c:dLbls>
          <c:showLegendKey val="0"/>
          <c:showVal val="0"/>
          <c:showCatName val="0"/>
          <c:showSerName val="0"/>
          <c:showPercent val="0"/>
          <c:showBubbleSize val="0"/>
        </c:dLbls>
        <c:axId val="52672000"/>
        <c:axId val="52673920"/>
      </c:radarChart>
      <c:catAx>
        <c:axId val="52672000"/>
        <c:scaling>
          <c:orientation val="minMax"/>
        </c:scaling>
        <c:delete val="0"/>
        <c:axPos val="b"/>
        <c:majorGridlines/>
        <c:majorTickMark val="out"/>
        <c:minorTickMark val="none"/>
        <c:tickLblPos val="nextTo"/>
        <c:txPr>
          <a:bodyPr/>
          <a:lstStyle/>
          <a:p>
            <a:pPr>
              <a:defRPr sz="1400"/>
            </a:pPr>
            <a:endParaRPr lang="en-US"/>
          </a:p>
        </c:txPr>
        <c:crossAx val="52673920"/>
        <c:crosses val="autoZero"/>
        <c:auto val="1"/>
        <c:lblAlgn val="ctr"/>
        <c:lblOffset val="100"/>
        <c:noMultiLvlLbl val="0"/>
      </c:catAx>
      <c:valAx>
        <c:axId val="52673920"/>
        <c:scaling>
          <c:orientation val="minMax"/>
          <c:max val="100"/>
          <c:min val="0"/>
        </c:scaling>
        <c:delete val="0"/>
        <c:axPos val="l"/>
        <c:majorGridlines/>
        <c:numFmt formatCode="0" sourceLinked="1"/>
        <c:majorTickMark val="cross"/>
        <c:minorTickMark val="none"/>
        <c:tickLblPos val="nextTo"/>
        <c:txPr>
          <a:bodyPr/>
          <a:lstStyle/>
          <a:p>
            <a:pPr>
              <a:defRPr sz="1100"/>
            </a:pPr>
            <a:endParaRPr lang="en-US"/>
          </a:p>
        </c:txPr>
        <c:crossAx val="52672000"/>
        <c:crosses val="autoZero"/>
        <c:crossBetween val="between"/>
        <c:majorUnit val="25"/>
      </c:valAx>
    </c:plotArea>
    <c:plotVisOnly val="1"/>
    <c:dispBlanksAs val="gap"/>
    <c:showDLblsOverMax val="0"/>
  </c:chart>
  <c:printSettings>
    <c:headerFooter/>
    <c:pageMargins b="0.75" l="0.7" r="0.7" t="0.75" header="0.3" footer="0.3"/>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268C394-6494-4770-B7B0-23787C05C981}" type="doc">
      <dgm:prSet loTypeId="urn:microsoft.com/office/officeart/2005/8/layout/vList6" loCatId="list" qsTypeId="urn:microsoft.com/office/officeart/2005/8/quickstyle/simple1" qsCatId="simple" csTypeId="urn:microsoft.com/office/officeart/2005/8/colors/accent1_2" csCatId="accent1" phldr="1"/>
      <dgm:spPr/>
      <dgm:t>
        <a:bodyPr/>
        <a:lstStyle/>
        <a:p>
          <a:endParaRPr lang="en-US"/>
        </a:p>
      </dgm:t>
    </dgm:pt>
    <dgm:pt modelId="{AB0C45F8-9A1E-4E08-8BAE-523FF57B63E9}">
      <dgm:prSet phldrT="[Text]"/>
      <dgm:spPr/>
      <dgm:t>
        <a:bodyPr/>
        <a:lstStyle/>
        <a:p>
          <a:r>
            <a:rPr lang="en-US"/>
            <a:t>Step 2</a:t>
          </a:r>
        </a:p>
      </dgm:t>
    </dgm:pt>
    <dgm:pt modelId="{CE74EDD5-F6A1-448B-969D-8542BB4BE053}" type="parTrans" cxnId="{5CB94BF1-DCD8-4B8B-82CB-0B3E4934C8B0}">
      <dgm:prSet/>
      <dgm:spPr/>
      <dgm:t>
        <a:bodyPr/>
        <a:lstStyle/>
        <a:p>
          <a:endParaRPr lang="en-US"/>
        </a:p>
      </dgm:t>
    </dgm:pt>
    <dgm:pt modelId="{F24D5A43-1BF9-4D51-A294-8C0FE9B059E2}" type="sibTrans" cxnId="{5CB94BF1-DCD8-4B8B-82CB-0B3E4934C8B0}">
      <dgm:prSet/>
      <dgm:spPr/>
      <dgm:t>
        <a:bodyPr/>
        <a:lstStyle/>
        <a:p>
          <a:endParaRPr lang="en-US"/>
        </a:p>
      </dgm:t>
    </dgm:pt>
    <dgm:pt modelId="{DD9676DD-4F5D-4CC7-8951-6CF2D80AEAAC}">
      <dgm:prSet phldrT="[Text]"/>
      <dgm:spPr/>
      <dgm:t>
        <a:bodyPr/>
        <a:lstStyle/>
        <a:p>
          <a:r>
            <a:rPr lang="en-US"/>
            <a:t>Evaluate Primary Requirements</a:t>
          </a:r>
        </a:p>
      </dgm:t>
    </dgm:pt>
    <dgm:pt modelId="{C339B52C-ECA7-4929-AF56-F9401C510D02}" type="parTrans" cxnId="{FB6E5C02-714C-4F02-BAF7-E35497180DC5}">
      <dgm:prSet/>
      <dgm:spPr/>
      <dgm:t>
        <a:bodyPr/>
        <a:lstStyle/>
        <a:p>
          <a:endParaRPr lang="en-US"/>
        </a:p>
      </dgm:t>
    </dgm:pt>
    <dgm:pt modelId="{1B98D614-9071-40DE-A332-0D560511FB96}" type="sibTrans" cxnId="{FB6E5C02-714C-4F02-BAF7-E35497180DC5}">
      <dgm:prSet/>
      <dgm:spPr/>
      <dgm:t>
        <a:bodyPr/>
        <a:lstStyle/>
        <a:p>
          <a:endParaRPr lang="en-US"/>
        </a:p>
      </dgm:t>
    </dgm:pt>
    <dgm:pt modelId="{E4D8F178-9915-4F00-8B4B-CCC6B44CC32E}" type="pres">
      <dgm:prSet presAssocID="{C268C394-6494-4770-B7B0-23787C05C981}" presName="Name0" presStyleCnt="0">
        <dgm:presLayoutVars>
          <dgm:dir/>
          <dgm:animLvl val="lvl"/>
          <dgm:resizeHandles/>
        </dgm:presLayoutVars>
      </dgm:prSet>
      <dgm:spPr/>
      <dgm:t>
        <a:bodyPr/>
        <a:lstStyle/>
        <a:p>
          <a:endParaRPr lang="en-US"/>
        </a:p>
      </dgm:t>
    </dgm:pt>
    <dgm:pt modelId="{DA09C379-C995-4107-8333-A9BC23474001}" type="pres">
      <dgm:prSet presAssocID="{AB0C45F8-9A1E-4E08-8BAE-523FF57B63E9}" presName="linNode" presStyleCnt="0"/>
      <dgm:spPr/>
    </dgm:pt>
    <dgm:pt modelId="{A37F847D-7676-405D-BC4C-0787BA191920}" type="pres">
      <dgm:prSet presAssocID="{AB0C45F8-9A1E-4E08-8BAE-523FF57B63E9}" presName="parentShp" presStyleLbl="node1" presStyleIdx="0" presStyleCnt="1" custScaleY="100000" custLinFactX="-97685" custLinFactY="-2108" custLinFactNeighborX="-100000" custLinFactNeighborY="-100000">
        <dgm:presLayoutVars>
          <dgm:bulletEnabled val="1"/>
        </dgm:presLayoutVars>
      </dgm:prSet>
      <dgm:spPr/>
      <dgm:t>
        <a:bodyPr/>
        <a:lstStyle/>
        <a:p>
          <a:endParaRPr lang="en-US"/>
        </a:p>
      </dgm:t>
    </dgm:pt>
    <dgm:pt modelId="{E50F973B-600A-4E58-8729-39968344176E}" type="pres">
      <dgm:prSet presAssocID="{AB0C45F8-9A1E-4E08-8BAE-523FF57B63E9}" presName="childShp" presStyleLbl="bgAccFollowNode1" presStyleIdx="0" presStyleCnt="1" custScaleY="100000" custLinFactNeighborX="-296" custLinFactNeighborY="-45843">
        <dgm:presLayoutVars>
          <dgm:bulletEnabled val="1"/>
        </dgm:presLayoutVars>
      </dgm:prSet>
      <dgm:spPr/>
      <dgm:t>
        <a:bodyPr/>
        <a:lstStyle/>
        <a:p>
          <a:endParaRPr lang="en-US"/>
        </a:p>
      </dgm:t>
    </dgm:pt>
  </dgm:ptLst>
  <dgm:cxnLst>
    <dgm:cxn modelId="{FB6E5C02-714C-4F02-BAF7-E35497180DC5}" srcId="{AB0C45F8-9A1E-4E08-8BAE-523FF57B63E9}" destId="{DD9676DD-4F5D-4CC7-8951-6CF2D80AEAAC}" srcOrd="0" destOrd="0" parTransId="{C339B52C-ECA7-4929-AF56-F9401C510D02}" sibTransId="{1B98D614-9071-40DE-A332-0D560511FB96}"/>
    <dgm:cxn modelId="{5CB94BF1-DCD8-4B8B-82CB-0B3E4934C8B0}" srcId="{C268C394-6494-4770-B7B0-23787C05C981}" destId="{AB0C45F8-9A1E-4E08-8BAE-523FF57B63E9}" srcOrd="0" destOrd="0" parTransId="{CE74EDD5-F6A1-448B-969D-8542BB4BE053}" sibTransId="{F24D5A43-1BF9-4D51-A294-8C0FE9B059E2}"/>
    <dgm:cxn modelId="{DB94D729-5473-4C91-99BB-446409755559}" type="presOf" srcId="{AB0C45F8-9A1E-4E08-8BAE-523FF57B63E9}" destId="{A37F847D-7676-405D-BC4C-0787BA191920}" srcOrd="0" destOrd="0" presId="urn:microsoft.com/office/officeart/2005/8/layout/vList6"/>
    <dgm:cxn modelId="{E9842C33-039B-458C-B450-8163871AAF93}" type="presOf" srcId="{DD9676DD-4F5D-4CC7-8951-6CF2D80AEAAC}" destId="{E50F973B-600A-4E58-8729-39968344176E}" srcOrd="0" destOrd="0" presId="urn:microsoft.com/office/officeart/2005/8/layout/vList6"/>
    <dgm:cxn modelId="{3BFE24AA-D877-4469-AD54-9D8D273E9D1D}" type="presOf" srcId="{C268C394-6494-4770-B7B0-23787C05C981}" destId="{E4D8F178-9915-4F00-8B4B-CCC6B44CC32E}" srcOrd="0" destOrd="0" presId="urn:microsoft.com/office/officeart/2005/8/layout/vList6"/>
    <dgm:cxn modelId="{B51A106C-AB03-4CDD-876A-756B8486F1C4}" type="presParOf" srcId="{E4D8F178-9915-4F00-8B4B-CCC6B44CC32E}" destId="{DA09C379-C995-4107-8333-A9BC23474001}" srcOrd="0" destOrd="0" presId="urn:microsoft.com/office/officeart/2005/8/layout/vList6"/>
    <dgm:cxn modelId="{BCC1536F-F7C7-4F99-A22B-1848E48DB65A}" type="presParOf" srcId="{DA09C379-C995-4107-8333-A9BC23474001}" destId="{A37F847D-7676-405D-BC4C-0787BA191920}" srcOrd="0" destOrd="0" presId="urn:microsoft.com/office/officeart/2005/8/layout/vList6"/>
    <dgm:cxn modelId="{34DD8EE1-BEEA-4CD1-9D50-5BE6E3A6C128}" type="presParOf" srcId="{DA09C379-C995-4107-8333-A9BC23474001}" destId="{E50F973B-600A-4E58-8729-39968344176E}" srcOrd="1" destOrd="0" presId="urn:microsoft.com/office/officeart/2005/8/layout/vList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C268C394-6494-4770-B7B0-23787C05C981}" type="doc">
      <dgm:prSet loTypeId="urn:microsoft.com/office/officeart/2005/8/layout/vList6" loCatId="list" qsTypeId="urn:microsoft.com/office/officeart/2005/8/quickstyle/simple1" qsCatId="simple" csTypeId="urn:microsoft.com/office/officeart/2005/8/colors/accent1_2" csCatId="accent1" phldr="1"/>
      <dgm:spPr/>
      <dgm:t>
        <a:bodyPr/>
        <a:lstStyle/>
        <a:p>
          <a:endParaRPr lang="en-US"/>
        </a:p>
      </dgm:t>
    </dgm:pt>
    <dgm:pt modelId="{AB0C45F8-9A1E-4E08-8BAE-523FF57B63E9}">
      <dgm:prSet phldrT="[Text]"/>
      <dgm:spPr/>
      <dgm:t>
        <a:bodyPr/>
        <a:lstStyle/>
        <a:p>
          <a:r>
            <a:rPr lang="en-US"/>
            <a:t>Step 3</a:t>
          </a:r>
        </a:p>
      </dgm:t>
    </dgm:pt>
    <dgm:pt modelId="{CE74EDD5-F6A1-448B-969D-8542BB4BE053}" type="parTrans" cxnId="{5CB94BF1-DCD8-4B8B-82CB-0B3E4934C8B0}">
      <dgm:prSet/>
      <dgm:spPr/>
      <dgm:t>
        <a:bodyPr/>
        <a:lstStyle/>
        <a:p>
          <a:endParaRPr lang="en-US"/>
        </a:p>
      </dgm:t>
    </dgm:pt>
    <dgm:pt modelId="{F24D5A43-1BF9-4D51-A294-8C0FE9B059E2}" type="sibTrans" cxnId="{5CB94BF1-DCD8-4B8B-82CB-0B3E4934C8B0}">
      <dgm:prSet/>
      <dgm:spPr/>
      <dgm:t>
        <a:bodyPr/>
        <a:lstStyle/>
        <a:p>
          <a:endParaRPr lang="en-US"/>
        </a:p>
      </dgm:t>
    </dgm:pt>
    <dgm:pt modelId="{DD9676DD-4F5D-4CC7-8951-6CF2D80AEAAC}">
      <dgm:prSet phldrT="[Text]"/>
      <dgm:spPr/>
      <dgm:t>
        <a:bodyPr/>
        <a:lstStyle/>
        <a:p>
          <a:r>
            <a:rPr lang="en-US"/>
            <a:t>Fill Out Action Plan</a:t>
          </a:r>
        </a:p>
      </dgm:t>
    </dgm:pt>
    <dgm:pt modelId="{C339B52C-ECA7-4929-AF56-F9401C510D02}" type="parTrans" cxnId="{FB6E5C02-714C-4F02-BAF7-E35497180DC5}">
      <dgm:prSet/>
      <dgm:spPr/>
      <dgm:t>
        <a:bodyPr/>
        <a:lstStyle/>
        <a:p>
          <a:endParaRPr lang="en-US"/>
        </a:p>
      </dgm:t>
    </dgm:pt>
    <dgm:pt modelId="{1B98D614-9071-40DE-A332-0D560511FB96}" type="sibTrans" cxnId="{FB6E5C02-714C-4F02-BAF7-E35497180DC5}">
      <dgm:prSet/>
      <dgm:spPr/>
      <dgm:t>
        <a:bodyPr/>
        <a:lstStyle/>
        <a:p>
          <a:endParaRPr lang="en-US"/>
        </a:p>
      </dgm:t>
    </dgm:pt>
    <dgm:pt modelId="{E4D8F178-9915-4F00-8B4B-CCC6B44CC32E}" type="pres">
      <dgm:prSet presAssocID="{C268C394-6494-4770-B7B0-23787C05C981}" presName="Name0" presStyleCnt="0">
        <dgm:presLayoutVars>
          <dgm:dir/>
          <dgm:animLvl val="lvl"/>
          <dgm:resizeHandles/>
        </dgm:presLayoutVars>
      </dgm:prSet>
      <dgm:spPr/>
      <dgm:t>
        <a:bodyPr/>
        <a:lstStyle/>
        <a:p>
          <a:endParaRPr lang="en-US"/>
        </a:p>
      </dgm:t>
    </dgm:pt>
    <dgm:pt modelId="{DA09C379-C995-4107-8333-A9BC23474001}" type="pres">
      <dgm:prSet presAssocID="{AB0C45F8-9A1E-4E08-8BAE-523FF57B63E9}" presName="linNode" presStyleCnt="0"/>
      <dgm:spPr/>
    </dgm:pt>
    <dgm:pt modelId="{A37F847D-7676-405D-BC4C-0787BA191920}" type="pres">
      <dgm:prSet presAssocID="{AB0C45F8-9A1E-4E08-8BAE-523FF57B63E9}" presName="parentShp" presStyleLbl="node1" presStyleIdx="0" presStyleCnt="1" custScaleY="73283" custLinFactX="-97685" custLinFactY="-2108" custLinFactNeighborX="-100000" custLinFactNeighborY="-100000">
        <dgm:presLayoutVars>
          <dgm:bulletEnabled val="1"/>
        </dgm:presLayoutVars>
      </dgm:prSet>
      <dgm:spPr/>
      <dgm:t>
        <a:bodyPr/>
        <a:lstStyle/>
        <a:p>
          <a:endParaRPr lang="en-US"/>
        </a:p>
      </dgm:t>
    </dgm:pt>
    <dgm:pt modelId="{E50F973B-600A-4E58-8729-39968344176E}" type="pres">
      <dgm:prSet presAssocID="{AB0C45F8-9A1E-4E08-8BAE-523FF57B63E9}" presName="childShp" presStyleLbl="bgAccFollowNode1" presStyleIdx="0" presStyleCnt="1" custScaleY="74983" custLinFactNeighborX="-296" custLinFactNeighborY="-45833">
        <dgm:presLayoutVars>
          <dgm:bulletEnabled val="1"/>
        </dgm:presLayoutVars>
      </dgm:prSet>
      <dgm:spPr/>
      <dgm:t>
        <a:bodyPr/>
        <a:lstStyle/>
        <a:p>
          <a:endParaRPr lang="en-US"/>
        </a:p>
      </dgm:t>
    </dgm:pt>
  </dgm:ptLst>
  <dgm:cxnLst>
    <dgm:cxn modelId="{FB6E5C02-714C-4F02-BAF7-E35497180DC5}" srcId="{AB0C45F8-9A1E-4E08-8BAE-523FF57B63E9}" destId="{DD9676DD-4F5D-4CC7-8951-6CF2D80AEAAC}" srcOrd="0" destOrd="0" parTransId="{C339B52C-ECA7-4929-AF56-F9401C510D02}" sibTransId="{1B98D614-9071-40DE-A332-0D560511FB96}"/>
    <dgm:cxn modelId="{7D86C48C-9C96-4A26-A876-3DD23B023798}" type="presOf" srcId="{C268C394-6494-4770-B7B0-23787C05C981}" destId="{E4D8F178-9915-4F00-8B4B-CCC6B44CC32E}" srcOrd="0" destOrd="0" presId="urn:microsoft.com/office/officeart/2005/8/layout/vList6"/>
    <dgm:cxn modelId="{8BBA7587-CD5C-41E2-97E5-47E3B351652C}" type="presOf" srcId="{AB0C45F8-9A1E-4E08-8BAE-523FF57B63E9}" destId="{A37F847D-7676-405D-BC4C-0787BA191920}" srcOrd="0" destOrd="0" presId="urn:microsoft.com/office/officeart/2005/8/layout/vList6"/>
    <dgm:cxn modelId="{5CB94BF1-DCD8-4B8B-82CB-0B3E4934C8B0}" srcId="{C268C394-6494-4770-B7B0-23787C05C981}" destId="{AB0C45F8-9A1E-4E08-8BAE-523FF57B63E9}" srcOrd="0" destOrd="0" parTransId="{CE74EDD5-F6A1-448B-969D-8542BB4BE053}" sibTransId="{F24D5A43-1BF9-4D51-A294-8C0FE9B059E2}"/>
    <dgm:cxn modelId="{21452C16-6513-41D3-A139-CD13D45DBA87}" type="presOf" srcId="{DD9676DD-4F5D-4CC7-8951-6CF2D80AEAAC}" destId="{E50F973B-600A-4E58-8729-39968344176E}" srcOrd="0" destOrd="0" presId="urn:microsoft.com/office/officeart/2005/8/layout/vList6"/>
    <dgm:cxn modelId="{4026647B-081B-4736-A377-3202E7E030CA}" type="presParOf" srcId="{E4D8F178-9915-4F00-8B4B-CCC6B44CC32E}" destId="{DA09C379-C995-4107-8333-A9BC23474001}" srcOrd="0" destOrd="0" presId="urn:microsoft.com/office/officeart/2005/8/layout/vList6"/>
    <dgm:cxn modelId="{BBDA8F39-A435-4123-B6BB-7980CB438D8B}" type="presParOf" srcId="{DA09C379-C995-4107-8333-A9BC23474001}" destId="{A37F847D-7676-405D-BC4C-0787BA191920}" srcOrd="0" destOrd="0" presId="urn:microsoft.com/office/officeart/2005/8/layout/vList6"/>
    <dgm:cxn modelId="{80742730-71A3-4888-9F15-BA52803B11ED}" type="presParOf" srcId="{DA09C379-C995-4107-8333-A9BC23474001}" destId="{E50F973B-600A-4E58-8729-39968344176E}" srcOrd="1" destOrd="0" presId="urn:microsoft.com/office/officeart/2005/8/layout/vList6"/>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C268C394-6494-4770-B7B0-23787C05C981}" type="doc">
      <dgm:prSet loTypeId="urn:microsoft.com/office/officeart/2005/8/layout/vList6" loCatId="list" qsTypeId="urn:microsoft.com/office/officeart/2005/8/quickstyle/simple1" qsCatId="simple" csTypeId="urn:microsoft.com/office/officeart/2005/8/colors/accent1_2" csCatId="accent1" phldr="1"/>
      <dgm:spPr/>
      <dgm:t>
        <a:bodyPr/>
        <a:lstStyle/>
        <a:p>
          <a:endParaRPr lang="en-US"/>
        </a:p>
      </dgm:t>
    </dgm:pt>
    <dgm:pt modelId="{037646B0-C7F0-42E2-B64B-06B5F71D0673}">
      <dgm:prSet phldrT="[Text]"/>
      <dgm:spPr/>
      <dgm:t>
        <a:bodyPr/>
        <a:lstStyle/>
        <a:p>
          <a:r>
            <a:rPr lang="en-US"/>
            <a:t>Step 1</a:t>
          </a:r>
        </a:p>
      </dgm:t>
    </dgm:pt>
    <dgm:pt modelId="{3D07D39B-68F1-44AA-A340-A5A590A07F51}" type="parTrans" cxnId="{9944D419-B2E9-4105-97C4-1A3C284E1B6B}">
      <dgm:prSet/>
      <dgm:spPr/>
      <dgm:t>
        <a:bodyPr/>
        <a:lstStyle/>
        <a:p>
          <a:endParaRPr lang="en-US"/>
        </a:p>
      </dgm:t>
    </dgm:pt>
    <dgm:pt modelId="{96F53241-1CEE-439F-A732-F780FF1247B6}" type="sibTrans" cxnId="{9944D419-B2E9-4105-97C4-1A3C284E1B6B}">
      <dgm:prSet/>
      <dgm:spPr/>
      <dgm:t>
        <a:bodyPr/>
        <a:lstStyle/>
        <a:p>
          <a:endParaRPr lang="en-US"/>
        </a:p>
      </dgm:t>
    </dgm:pt>
    <dgm:pt modelId="{EE2CC729-5A69-4E83-A880-896A7B89208B}">
      <dgm:prSet phldrT="[Text]"/>
      <dgm:spPr/>
      <dgm:t>
        <a:bodyPr/>
        <a:lstStyle/>
        <a:p>
          <a:r>
            <a:rPr lang="en-US"/>
            <a:t>Check Informational Items</a:t>
          </a:r>
        </a:p>
      </dgm:t>
    </dgm:pt>
    <dgm:pt modelId="{6BAD3A7F-6EB4-498F-8678-0AEFF579F6DD}" type="parTrans" cxnId="{F8EADFC8-5FB9-4BCD-BB7B-E1CB163F7FC9}">
      <dgm:prSet/>
      <dgm:spPr/>
      <dgm:t>
        <a:bodyPr/>
        <a:lstStyle/>
        <a:p>
          <a:endParaRPr lang="en-US"/>
        </a:p>
      </dgm:t>
    </dgm:pt>
    <dgm:pt modelId="{3C35C4E4-C024-4DD3-873E-BC98319B6904}" type="sibTrans" cxnId="{F8EADFC8-5FB9-4BCD-BB7B-E1CB163F7FC9}">
      <dgm:prSet/>
      <dgm:spPr/>
      <dgm:t>
        <a:bodyPr/>
        <a:lstStyle/>
        <a:p>
          <a:endParaRPr lang="en-US"/>
        </a:p>
      </dgm:t>
    </dgm:pt>
    <dgm:pt modelId="{E4D8F178-9915-4F00-8B4B-CCC6B44CC32E}" type="pres">
      <dgm:prSet presAssocID="{C268C394-6494-4770-B7B0-23787C05C981}" presName="Name0" presStyleCnt="0">
        <dgm:presLayoutVars>
          <dgm:dir/>
          <dgm:animLvl val="lvl"/>
          <dgm:resizeHandles/>
        </dgm:presLayoutVars>
      </dgm:prSet>
      <dgm:spPr/>
      <dgm:t>
        <a:bodyPr/>
        <a:lstStyle/>
        <a:p>
          <a:endParaRPr lang="en-US"/>
        </a:p>
      </dgm:t>
    </dgm:pt>
    <dgm:pt modelId="{2C3AC8D6-8CD3-44FA-85B3-314510BB1220}" type="pres">
      <dgm:prSet presAssocID="{037646B0-C7F0-42E2-B64B-06B5F71D0673}" presName="linNode" presStyleCnt="0"/>
      <dgm:spPr/>
    </dgm:pt>
    <dgm:pt modelId="{C018E3CE-7329-4A09-AC0D-D3D2D897D86E}" type="pres">
      <dgm:prSet presAssocID="{037646B0-C7F0-42E2-B64B-06B5F71D0673}" presName="parentShp" presStyleLbl="node1" presStyleIdx="0" presStyleCnt="1" custScaleY="79812" custLinFactNeighborX="-197" custLinFactNeighborY="-15362">
        <dgm:presLayoutVars>
          <dgm:bulletEnabled val="1"/>
        </dgm:presLayoutVars>
      </dgm:prSet>
      <dgm:spPr/>
      <dgm:t>
        <a:bodyPr/>
        <a:lstStyle/>
        <a:p>
          <a:endParaRPr lang="en-US"/>
        </a:p>
      </dgm:t>
    </dgm:pt>
    <dgm:pt modelId="{C2142A27-8B35-4D98-878F-D11247BEABB1}" type="pres">
      <dgm:prSet presAssocID="{037646B0-C7F0-42E2-B64B-06B5F71D0673}" presName="childShp" presStyleLbl="bgAccFollowNode1" presStyleIdx="0" presStyleCnt="1" custScaleY="79220" custLinFactNeighborX="295" custLinFactNeighborY="-15066">
        <dgm:presLayoutVars>
          <dgm:bulletEnabled val="1"/>
        </dgm:presLayoutVars>
      </dgm:prSet>
      <dgm:spPr/>
      <dgm:t>
        <a:bodyPr/>
        <a:lstStyle/>
        <a:p>
          <a:endParaRPr lang="en-US"/>
        </a:p>
      </dgm:t>
    </dgm:pt>
  </dgm:ptLst>
  <dgm:cxnLst>
    <dgm:cxn modelId="{9944D419-B2E9-4105-97C4-1A3C284E1B6B}" srcId="{C268C394-6494-4770-B7B0-23787C05C981}" destId="{037646B0-C7F0-42E2-B64B-06B5F71D0673}" srcOrd="0" destOrd="0" parTransId="{3D07D39B-68F1-44AA-A340-A5A590A07F51}" sibTransId="{96F53241-1CEE-439F-A732-F780FF1247B6}"/>
    <dgm:cxn modelId="{38B8E7B2-EAAE-4A11-AB40-8A247BB8C96A}" type="presOf" srcId="{037646B0-C7F0-42E2-B64B-06B5F71D0673}" destId="{C018E3CE-7329-4A09-AC0D-D3D2D897D86E}" srcOrd="0" destOrd="0" presId="urn:microsoft.com/office/officeart/2005/8/layout/vList6"/>
    <dgm:cxn modelId="{F8EADFC8-5FB9-4BCD-BB7B-E1CB163F7FC9}" srcId="{037646B0-C7F0-42E2-B64B-06B5F71D0673}" destId="{EE2CC729-5A69-4E83-A880-896A7B89208B}" srcOrd="0" destOrd="0" parTransId="{6BAD3A7F-6EB4-498F-8678-0AEFF579F6DD}" sibTransId="{3C35C4E4-C024-4DD3-873E-BC98319B6904}"/>
    <dgm:cxn modelId="{122E3416-6EE3-4B19-846C-68704509761C}" type="presOf" srcId="{C268C394-6494-4770-B7B0-23787C05C981}" destId="{E4D8F178-9915-4F00-8B4B-CCC6B44CC32E}" srcOrd="0" destOrd="0" presId="urn:microsoft.com/office/officeart/2005/8/layout/vList6"/>
    <dgm:cxn modelId="{67BCCC76-4726-48E5-9D0E-389910E33100}" type="presOf" srcId="{EE2CC729-5A69-4E83-A880-896A7B89208B}" destId="{C2142A27-8B35-4D98-878F-D11247BEABB1}" srcOrd="0" destOrd="0" presId="urn:microsoft.com/office/officeart/2005/8/layout/vList6"/>
    <dgm:cxn modelId="{FDA136CF-2D18-4218-B94D-C32FFFFBC613}" type="presParOf" srcId="{E4D8F178-9915-4F00-8B4B-CCC6B44CC32E}" destId="{2C3AC8D6-8CD3-44FA-85B3-314510BB1220}" srcOrd="0" destOrd="0" presId="urn:microsoft.com/office/officeart/2005/8/layout/vList6"/>
    <dgm:cxn modelId="{7BC76F1F-16FC-4D28-93FE-E1787F7C6C8B}" type="presParOf" srcId="{2C3AC8D6-8CD3-44FA-85B3-314510BB1220}" destId="{C018E3CE-7329-4A09-AC0D-D3D2D897D86E}" srcOrd="0" destOrd="0" presId="urn:microsoft.com/office/officeart/2005/8/layout/vList6"/>
    <dgm:cxn modelId="{A49A0605-2A3C-42EA-AF35-1CF49F3543C5}" type="presParOf" srcId="{2C3AC8D6-8CD3-44FA-85B3-314510BB1220}" destId="{C2142A27-8B35-4D98-878F-D11247BEABB1}" srcOrd="1" destOrd="0" presId="urn:microsoft.com/office/officeart/2005/8/layout/vList6"/>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xdr:from>
      <xdr:col>0</xdr:col>
      <xdr:colOff>292245</xdr:colOff>
      <xdr:row>4</xdr:row>
      <xdr:rowOff>13708</xdr:rowOff>
    </xdr:from>
    <xdr:to>
      <xdr:col>6</xdr:col>
      <xdr:colOff>3165619</xdr:colOff>
      <xdr:row>36</xdr:row>
      <xdr:rowOff>155864</xdr:rowOff>
    </xdr:to>
    <xdr:sp macro="" textlink="">
      <xdr:nvSpPr>
        <xdr:cNvPr id="2" name="TextBox 1"/>
        <xdr:cNvSpPr txBox="1"/>
      </xdr:nvSpPr>
      <xdr:spPr>
        <a:xfrm>
          <a:off x="292245" y="890008"/>
          <a:ext cx="9740899" cy="6238156"/>
        </a:xfrm>
        <a:prstGeom prst="rect">
          <a:avLst/>
        </a:prstGeom>
        <a:solidFill>
          <a:schemeClr val="lt1"/>
        </a:solidFill>
        <a:ln w="381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Description</a:t>
          </a:r>
          <a:r>
            <a:rPr lang="en-US" sz="1200" b="1" baseline="0"/>
            <a:t> and Instructions</a:t>
          </a:r>
          <a:endParaRPr lang="en-US" sz="1200" b="1"/>
        </a:p>
        <a:p>
          <a:endParaRPr lang="en-US" sz="1100"/>
        </a:p>
        <a:p>
          <a:r>
            <a:rPr lang="en-US" sz="1200"/>
            <a:t>- Each Tab includes one of the 11 primary</a:t>
          </a:r>
          <a:r>
            <a:rPr lang="en-US" sz="1200" baseline="0"/>
            <a:t> components of a successful Leak Detection Program.</a:t>
          </a:r>
        </a:p>
        <a:p>
          <a:endParaRPr lang="en-US" sz="1200" baseline="0"/>
        </a:p>
        <a:p>
          <a:r>
            <a:rPr lang="en-US" sz="1200" baseline="0"/>
            <a:t>- Within each Tab there is a listing of the RP mandatory requirements called "Principal Requirements" for you to assess the gap existent between your company's Leak Detection Program and the API Recommended Practices, as well as a listing of  the RP nice-to-have items called "Informational" items for you to use as a guideline to better rank the Principal Requirements and consequently close the gaps in the corresponding component.</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latin typeface="+mn-lt"/>
              <a:ea typeface="+mn-ea"/>
              <a:cs typeface="+mn-cs"/>
            </a:rPr>
            <a:t>-  The suggested order is to fill out the Informational Items checklist first (yellow boxes), then to score the Primary Requirements (green boxes), and lastly to fill out an action plan for each Primary Requirement in columns E through H (blue boxes).</a:t>
          </a: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p>
        <a:p>
          <a:pPr marL="0" marR="0" indent="0" defTabSz="914400" eaLnBrk="1" fontAlgn="auto" latinLnBrk="0" hangingPunct="1">
            <a:lnSpc>
              <a:spcPct val="100000"/>
            </a:lnSpc>
            <a:spcBef>
              <a:spcPts val="0"/>
            </a:spcBef>
            <a:spcAft>
              <a:spcPts val="0"/>
            </a:spcAft>
            <a:buClrTx/>
            <a:buSzTx/>
            <a:buFontTx/>
            <a:buNone/>
            <a:tabLst/>
            <a:defRPr/>
          </a:pPr>
          <a:r>
            <a:rPr lang="en-US" sz="1200" baseline="0"/>
            <a:t>- For each "Informational Item" input an "X" on the Yellow boxes for "Deployed", "Partially Deployed", "Not Deployed" or "N/A" (does not apply to your company). The items checked as "Not Deployed" and "Partially Deployed" should guide you to better answer the "Primary Requirements" and to build your Company's action plan to address gaps for that component. </a:t>
          </a: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p>
        <a:p>
          <a:r>
            <a:rPr lang="en-US" sz="1200" baseline="0"/>
            <a:t>- For each "Principal Requirement" assess the gap (the larger the number, the larger the gap) selecting one of the following options in the green boxes:</a:t>
          </a:r>
        </a:p>
        <a:p>
          <a:pPr lvl="1"/>
          <a:r>
            <a:rPr lang="en-US" sz="1200" baseline="0"/>
            <a:t>- Gap Score of "1" if requirement is met, documented and part of the company's culture;</a:t>
          </a:r>
        </a:p>
        <a:p>
          <a:pPr lvl="1"/>
          <a:r>
            <a:rPr lang="en-US" sz="1200" baseline="0"/>
            <a:t>- </a:t>
          </a:r>
          <a:r>
            <a:rPr lang="en-US" sz="1200" baseline="0">
              <a:solidFill>
                <a:schemeClr val="dk1"/>
              </a:solidFill>
              <a:effectLst/>
              <a:latin typeface="+mn-lt"/>
              <a:ea typeface="+mn-ea"/>
              <a:cs typeface="+mn-cs"/>
            </a:rPr>
            <a:t>Gap Score of "25" if requirement is clearly documented but not consistently done;</a:t>
          </a:r>
        </a:p>
        <a:p>
          <a:pPr lvl="1"/>
          <a:r>
            <a:rPr lang="en-US" sz="1200" baseline="0">
              <a:solidFill>
                <a:schemeClr val="dk1"/>
              </a:solidFill>
              <a:effectLst/>
              <a:latin typeface="+mn-lt"/>
              <a:ea typeface="+mn-ea"/>
              <a:cs typeface="+mn-cs"/>
            </a:rPr>
            <a:t>- Gap Score of "50" if requirement is partially met but not sufficiently documented;</a:t>
          </a:r>
        </a:p>
        <a:p>
          <a:pPr lvl="1"/>
          <a:r>
            <a:rPr lang="en-US" sz="1200" baseline="0">
              <a:solidFill>
                <a:schemeClr val="dk1"/>
              </a:solidFill>
              <a:effectLst/>
              <a:latin typeface="+mn-lt"/>
              <a:ea typeface="+mn-ea"/>
              <a:cs typeface="+mn-cs"/>
            </a:rPr>
            <a:t>- Gap Score of "75" if requirement is generally not met and only partially documented; or</a:t>
          </a:r>
        </a:p>
        <a:p>
          <a:pPr lvl="1"/>
          <a:r>
            <a:rPr lang="en-US" sz="1200" baseline="0">
              <a:solidFill>
                <a:schemeClr val="dk1"/>
              </a:solidFill>
              <a:effectLst/>
              <a:latin typeface="+mn-lt"/>
              <a:ea typeface="+mn-ea"/>
              <a:cs typeface="+mn-cs"/>
            </a:rPr>
            <a:t>- </a:t>
          </a:r>
          <a:r>
            <a:rPr lang="en-US" sz="1200" baseline="0"/>
            <a:t>Gap Score of "100" if requirement is not met or documented.</a:t>
          </a:r>
        </a:p>
        <a:p>
          <a:endParaRPr lang="en-US" sz="1200" baseline="0"/>
        </a:p>
        <a:p>
          <a:r>
            <a:rPr lang="en-US" sz="1200" baseline="0"/>
            <a:t>- The Gap Score for each Tab will be the average of each "Principal Requirement" on that Tab.  The Total Gap Score will be the weighted average of each Tab's Gap Score and provided on the Results Tab. Once you have scored every "Principal Requirement" in a specific tab, please click the save button to update the averaged cell.</a:t>
          </a:r>
        </a:p>
        <a:p>
          <a:endParaRPr lang="en-US" sz="1200" baseline="0"/>
        </a:p>
        <a:p>
          <a:r>
            <a:rPr lang="en-US" sz="1200" baseline="0"/>
            <a:t>- For your convenience, space is provided to assign a Party who will be responsible for addressing each Item, Requirement and Component.</a:t>
          </a:r>
        </a:p>
        <a:p>
          <a:endParaRPr lang="en-US" sz="1200" baseline="0"/>
        </a:p>
        <a:p>
          <a:r>
            <a:rPr lang="en-US" sz="1200" baseline="0"/>
            <a:t> - This tool is provided for your convenience and to expedite implementation of LDP best practices. API does not require you to use this exact tool, however, it is encouraged. </a:t>
          </a:r>
        </a:p>
        <a:p>
          <a:endParaRPr lang="en-US" sz="1200" baseline="0"/>
        </a:p>
        <a:p>
          <a:r>
            <a:rPr lang="en-US" sz="1200" baseline="0"/>
            <a:t> - Use of this tool is not an adequate replacement for reading and understanding the Recommended Practice document but should serve as a helpful supplement.</a:t>
          </a:r>
          <a:endParaRPr lang="en-US" sz="12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0</xdr:row>
      <xdr:rowOff>84664</xdr:rowOff>
    </xdr:from>
    <xdr:to>
      <xdr:col>8</xdr:col>
      <xdr:colOff>3100916</xdr:colOff>
      <xdr:row>4</xdr:row>
      <xdr:rowOff>116414</xdr:rowOff>
    </xdr:to>
    <xdr:sp macro="" textlink="">
      <xdr:nvSpPr>
        <xdr:cNvPr id="2" name="TextBox 1"/>
        <xdr:cNvSpPr txBox="1"/>
      </xdr:nvSpPr>
      <xdr:spPr>
        <a:xfrm>
          <a:off x="9694333" y="84664"/>
          <a:ext cx="5302250" cy="984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Gap Score of "1" if requirement is met, documented and part of the company 's culture;</a:t>
          </a:r>
          <a:endParaRPr lang="en-US">
            <a:effectLst/>
          </a:endParaRPr>
        </a:p>
        <a:p>
          <a:r>
            <a:rPr lang="en-US" sz="1100" baseline="0">
              <a:solidFill>
                <a:schemeClr val="dk1"/>
              </a:solidFill>
              <a:effectLst/>
              <a:latin typeface="+mn-lt"/>
              <a:ea typeface="+mn-ea"/>
              <a:cs typeface="+mn-cs"/>
            </a:rPr>
            <a:t>Gap Score of "25" if requirement is clearly documented but not consistently done;</a:t>
          </a:r>
          <a:endParaRPr lang="en-US">
            <a:effectLst/>
          </a:endParaRPr>
        </a:p>
        <a:p>
          <a:r>
            <a:rPr lang="en-US" sz="1100" baseline="0">
              <a:solidFill>
                <a:schemeClr val="dk1"/>
              </a:solidFill>
              <a:effectLst/>
              <a:latin typeface="+mn-lt"/>
              <a:ea typeface="+mn-ea"/>
              <a:cs typeface="+mn-cs"/>
            </a:rPr>
            <a:t>Gap Score of "50" if requirement is partially met but not sufficiently documented;</a:t>
          </a:r>
          <a:endParaRPr lang="en-US">
            <a:effectLst/>
          </a:endParaRPr>
        </a:p>
        <a:p>
          <a:r>
            <a:rPr lang="en-US" sz="1100" baseline="0">
              <a:solidFill>
                <a:schemeClr val="dk1"/>
              </a:solidFill>
              <a:effectLst/>
              <a:latin typeface="+mn-lt"/>
              <a:ea typeface="+mn-ea"/>
              <a:cs typeface="+mn-cs"/>
            </a:rPr>
            <a:t>Gap Score of "75" if requirement is generally not met and only partially documented; or Gap Score of "100" if requirement is not met or documented.</a:t>
          </a:r>
          <a:endParaRPr lang="en-US">
            <a:effectLst/>
          </a:endParaRPr>
        </a:p>
        <a:p>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0</xdr:colOff>
      <xdr:row>0</xdr:row>
      <xdr:rowOff>84664</xdr:rowOff>
    </xdr:from>
    <xdr:to>
      <xdr:col>7</xdr:col>
      <xdr:colOff>3100917</xdr:colOff>
      <xdr:row>4</xdr:row>
      <xdr:rowOff>116414</xdr:rowOff>
    </xdr:to>
    <xdr:sp macro="" textlink="">
      <xdr:nvSpPr>
        <xdr:cNvPr id="2" name="TextBox 1"/>
        <xdr:cNvSpPr txBox="1"/>
      </xdr:nvSpPr>
      <xdr:spPr>
        <a:xfrm>
          <a:off x="9715500" y="84664"/>
          <a:ext cx="5302250" cy="984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Gap Score of "1" if requirement is met, documented and part of the company 's culture;</a:t>
          </a:r>
          <a:endParaRPr lang="en-US">
            <a:effectLst/>
          </a:endParaRPr>
        </a:p>
        <a:p>
          <a:r>
            <a:rPr lang="en-US" sz="1100" baseline="0">
              <a:solidFill>
                <a:schemeClr val="dk1"/>
              </a:solidFill>
              <a:effectLst/>
              <a:latin typeface="+mn-lt"/>
              <a:ea typeface="+mn-ea"/>
              <a:cs typeface="+mn-cs"/>
            </a:rPr>
            <a:t>Gap Score of "25" if requirement is clearly documented but not consistently done;</a:t>
          </a:r>
          <a:endParaRPr lang="en-US">
            <a:effectLst/>
          </a:endParaRPr>
        </a:p>
        <a:p>
          <a:r>
            <a:rPr lang="en-US" sz="1100" baseline="0">
              <a:solidFill>
                <a:schemeClr val="dk1"/>
              </a:solidFill>
              <a:effectLst/>
              <a:latin typeface="+mn-lt"/>
              <a:ea typeface="+mn-ea"/>
              <a:cs typeface="+mn-cs"/>
            </a:rPr>
            <a:t>Gap Score of "50" if requirement is partially met but not sufficiently documented;</a:t>
          </a:r>
          <a:endParaRPr lang="en-US">
            <a:effectLst/>
          </a:endParaRPr>
        </a:p>
        <a:p>
          <a:r>
            <a:rPr lang="en-US" sz="1100" baseline="0">
              <a:solidFill>
                <a:schemeClr val="dk1"/>
              </a:solidFill>
              <a:effectLst/>
              <a:latin typeface="+mn-lt"/>
              <a:ea typeface="+mn-ea"/>
              <a:cs typeface="+mn-cs"/>
            </a:rPr>
            <a:t>Gap Score of "75" if requirement is generally not met and only partially documented; or Gap Score of "100" if requirement is not met or documented.</a:t>
          </a:r>
          <a:endParaRPr lang="en-US">
            <a:effectLst/>
          </a:endParaRPr>
        </a:p>
        <a:p>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0</xdr:row>
      <xdr:rowOff>95247</xdr:rowOff>
    </xdr:from>
    <xdr:to>
      <xdr:col>7</xdr:col>
      <xdr:colOff>3100917</xdr:colOff>
      <xdr:row>4</xdr:row>
      <xdr:rowOff>126997</xdr:rowOff>
    </xdr:to>
    <xdr:sp macro="" textlink="">
      <xdr:nvSpPr>
        <xdr:cNvPr id="2" name="TextBox 1"/>
        <xdr:cNvSpPr txBox="1"/>
      </xdr:nvSpPr>
      <xdr:spPr>
        <a:xfrm>
          <a:off x="9747250" y="95247"/>
          <a:ext cx="5302250" cy="984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Gap Score of "1" if requirement is met, documented and part of the company 's culture;</a:t>
          </a:r>
          <a:endParaRPr lang="en-US">
            <a:effectLst/>
          </a:endParaRPr>
        </a:p>
        <a:p>
          <a:r>
            <a:rPr lang="en-US" sz="1100" baseline="0">
              <a:solidFill>
                <a:schemeClr val="dk1"/>
              </a:solidFill>
              <a:effectLst/>
              <a:latin typeface="+mn-lt"/>
              <a:ea typeface="+mn-ea"/>
              <a:cs typeface="+mn-cs"/>
            </a:rPr>
            <a:t>Gap Score of "25" if requirement is clearly documented but not consistently done;</a:t>
          </a:r>
          <a:endParaRPr lang="en-US">
            <a:effectLst/>
          </a:endParaRPr>
        </a:p>
        <a:p>
          <a:r>
            <a:rPr lang="en-US" sz="1100" baseline="0">
              <a:solidFill>
                <a:schemeClr val="dk1"/>
              </a:solidFill>
              <a:effectLst/>
              <a:latin typeface="+mn-lt"/>
              <a:ea typeface="+mn-ea"/>
              <a:cs typeface="+mn-cs"/>
            </a:rPr>
            <a:t>Gap Score of "50" if requirement is partially met but not sufficiently documented;</a:t>
          </a:r>
          <a:endParaRPr lang="en-US">
            <a:effectLst/>
          </a:endParaRPr>
        </a:p>
        <a:p>
          <a:r>
            <a:rPr lang="en-US" sz="1100" baseline="0">
              <a:solidFill>
                <a:schemeClr val="dk1"/>
              </a:solidFill>
              <a:effectLst/>
              <a:latin typeface="+mn-lt"/>
              <a:ea typeface="+mn-ea"/>
              <a:cs typeface="+mn-cs"/>
            </a:rPr>
            <a:t>Gap Score of "75" if requirement is generally not met and only partially documented; or Gap Score of "100" if requirement is not met or documented.</a:t>
          </a:r>
          <a:endParaRPr lang="en-US">
            <a:effectLst/>
          </a:endParaRPr>
        </a:p>
        <a:p>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0</xdr:row>
      <xdr:rowOff>74081</xdr:rowOff>
    </xdr:from>
    <xdr:to>
      <xdr:col>7</xdr:col>
      <xdr:colOff>3100916</xdr:colOff>
      <xdr:row>4</xdr:row>
      <xdr:rowOff>105831</xdr:rowOff>
    </xdr:to>
    <xdr:sp macro="" textlink="">
      <xdr:nvSpPr>
        <xdr:cNvPr id="2" name="TextBox 1"/>
        <xdr:cNvSpPr txBox="1"/>
      </xdr:nvSpPr>
      <xdr:spPr>
        <a:xfrm>
          <a:off x="9757833" y="74081"/>
          <a:ext cx="5302250" cy="984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Gap Score of "1" if requirement is met, documented and part of the company 's culture;</a:t>
          </a:r>
          <a:endParaRPr lang="en-US">
            <a:effectLst/>
          </a:endParaRPr>
        </a:p>
        <a:p>
          <a:r>
            <a:rPr lang="en-US" sz="1100" baseline="0">
              <a:solidFill>
                <a:schemeClr val="dk1"/>
              </a:solidFill>
              <a:effectLst/>
              <a:latin typeface="+mn-lt"/>
              <a:ea typeface="+mn-ea"/>
              <a:cs typeface="+mn-cs"/>
            </a:rPr>
            <a:t>Gap Score of "25" if requirement is clearly documented but not consistently done;</a:t>
          </a:r>
          <a:endParaRPr lang="en-US">
            <a:effectLst/>
          </a:endParaRPr>
        </a:p>
        <a:p>
          <a:r>
            <a:rPr lang="en-US" sz="1100" baseline="0">
              <a:solidFill>
                <a:schemeClr val="dk1"/>
              </a:solidFill>
              <a:effectLst/>
              <a:latin typeface="+mn-lt"/>
              <a:ea typeface="+mn-ea"/>
              <a:cs typeface="+mn-cs"/>
            </a:rPr>
            <a:t>Gap Score of "50" if requirement is partially met but not sufficiently documented;</a:t>
          </a:r>
          <a:endParaRPr lang="en-US">
            <a:effectLst/>
          </a:endParaRPr>
        </a:p>
        <a:p>
          <a:r>
            <a:rPr lang="en-US" sz="1100" baseline="0">
              <a:solidFill>
                <a:schemeClr val="dk1"/>
              </a:solidFill>
              <a:effectLst/>
              <a:latin typeface="+mn-lt"/>
              <a:ea typeface="+mn-ea"/>
              <a:cs typeface="+mn-cs"/>
            </a:rPr>
            <a:t>Gap Score of "75" if requirement is generally not met and only partially documented; or Gap Score of "100" if requirement is not met or documented.</a:t>
          </a:r>
          <a:endParaRPr lang="en-US">
            <a:effectLst/>
          </a:endParaRPr>
        </a:p>
        <a:p>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394608</xdr:colOff>
      <xdr:row>25</xdr:row>
      <xdr:rowOff>299356</xdr:rowOff>
    </xdr:from>
    <xdr:to>
      <xdr:col>5</xdr:col>
      <xdr:colOff>0</xdr:colOff>
      <xdr:row>42</xdr:row>
      <xdr:rowOff>571500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xdr:colOff>
      <xdr:row>0</xdr:row>
      <xdr:rowOff>52918</xdr:rowOff>
    </xdr:from>
    <xdr:to>
      <xdr:col>7</xdr:col>
      <xdr:colOff>3100918</xdr:colOff>
      <xdr:row>4</xdr:row>
      <xdr:rowOff>74085</xdr:rowOff>
    </xdr:to>
    <xdr:sp macro="" textlink="">
      <xdr:nvSpPr>
        <xdr:cNvPr id="2" name="TextBox 1"/>
        <xdr:cNvSpPr txBox="1"/>
      </xdr:nvSpPr>
      <xdr:spPr>
        <a:xfrm>
          <a:off x="9725026" y="52918"/>
          <a:ext cx="5301192" cy="97366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Gap Score of "1" if requirement is met, documented and part of the company 's culture;</a:t>
          </a:r>
          <a:endParaRPr lang="en-US">
            <a:effectLst/>
          </a:endParaRPr>
        </a:p>
        <a:p>
          <a:r>
            <a:rPr lang="en-US" sz="1100" baseline="0">
              <a:solidFill>
                <a:schemeClr val="dk1"/>
              </a:solidFill>
              <a:effectLst/>
              <a:latin typeface="+mn-lt"/>
              <a:ea typeface="+mn-ea"/>
              <a:cs typeface="+mn-cs"/>
            </a:rPr>
            <a:t>Gap Score of "25" if requirement is clearly documented but not consistently done;</a:t>
          </a:r>
          <a:endParaRPr lang="en-US">
            <a:effectLst/>
          </a:endParaRPr>
        </a:p>
        <a:p>
          <a:r>
            <a:rPr lang="en-US" sz="1100" baseline="0">
              <a:solidFill>
                <a:schemeClr val="dk1"/>
              </a:solidFill>
              <a:effectLst/>
              <a:latin typeface="+mn-lt"/>
              <a:ea typeface="+mn-ea"/>
              <a:cs typeface="+mn-cs"/>
            </a:rPr>
            <a:t>Gap Score of "50" if requirement is partially met but not sufficiently documented;</a:t>
          </a:r>
          <a:endParaRPr lang="en-US">
            <a:effectLst/>
          </a:endParaRPr>
        </a:p>
        <a:p>
          <a:r>
            <a:rPr lang="en-US" sz="1100" baseline="0">
              <a:solidFill>
                <a:schemeClr val="dk1"/>
              </a:solidFill>
              <a:effectLst/>
              <a:latin typeface="+mn-lt"/>
              <a:ea typeface="+mn-ea"/>
              <a:cs typeface="+mn-cs"/>
            </a:rPr>
            <a:t>Gap Score of "75" if requirement is generally not met and only partially documented; or Gap Score of "100" if requirement is not met or documented.</a:t>
          </a:r>
          <a:endParaRPr lang="en-US">
            <a:effectLst/>
          </a:endParaRPr>
        </a:p>
        <a:p>
          <a:endParaRPr lang="en-US" sz="1100"/>
        </a:p>
      </xdr:txBody>
    </xdr:sp>
    <xdr:clientData/>
  </xdr:twoCellAnchor>
  <xdr:twoCellAnchor>
    <xdr:from>
      <xdr:col>0</xdr:col>
      <xdr:colOff>74083</xdr:colOff>
      <xdr:row>4</xdr:row>
      <xdr:rowOff>84666</xdr:rowOff>
    </xdr:from>
    <xdr:to>
      <xdr:col>4</xdr:col>
      <xdr:colOff>31751</xdr:colOff>
      <xdr:row>6</xdr:row>
      <xdr:rowOff>158750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4</xdr:col>
      <xdr:colOff>148168</xdr:colOff>
      <xdr:row>4</xdr:row>
      <xdr:rowOff>126998</xdr:rowOff>
    </xdr:from>
    <xdr:to>
      <xdr:col>9</xdr:col>
      <xdr:colOff>116416</xdr:colOff>
      <xdr:row>7</xdr:row>
      <xdr:rowOff>137581</xdr:rowOff>
    </xdr:to>
    <xdr:graphicFrame macro="">
      <xdr:nvGraphicFramePr>
        <xdr:cNvPr id="4" name="Diagra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0</xdr:col>
      <xdr:colOff>52916</xdr:colOff>
      <xdr:row>12</xdr:row>
      <xdr:rowOff>137578</xdr:rowOff>
    </xdr:from>
    <xdr:to>
      <xdr:col>7</xdr:col>
      <xdr:colOff>0</xdr:colOff>
      <xdr:row>16</xdr:row>
      <xdr:rowOff>75134</xdr:rowOff>
    </xdr:to>
    <xdr:graphicFrame macro="">
      <xdr:nvGraphicFramePr>
        <xdr:cNvPr id="5" name="Diagram 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105836</xdr:rowOff>
    </xdr:from>
    <xdr:to>
      <xdr:col>7</xdr:col>
      <xdr:colOff>3100917</xdr:colOff>
      <xdr:row>4</xdr:row>
      <xdr:rowOff>137586</xdr:rowOff>
    </xdr:to>
    <xdr:sp macro="" textlink="">
      <xdr:nvSpPr>
        <xdr:cNvPr id="2" name="TextBox 1"/>
        <xdr:cNvSpPr txBox="1"/>
      </xdr:nvSpPr>
      <xdr:spPr>
        <a:xfrm>
          <a:off x="9906000" y="105836"/>
          <a:ext cx="5302250" cy="984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Gap Score of "1" if requirement is met, documented and part of the company 's culture;</a:t>
          </a:r>
          <a:endParaRPr lang="en-US">
            <a:effectLst/>
          </a:endParaRPr>
        </a:p>
        <a:p>
          <a:r>
            <a:rPr lang="en-US" sz="1100" baseline="0">
              <a:solidFill>
                <a:schemeClr val="dk1"/>
              </a:solidFill>
              <a:effectLst/>
              <a:latin typeface="+mn-lt"/>
              <a:ea typeface="+mn-ea"/>
              <a:cs typeface="+mn-cs"/>
            </a:rPr>
            <a:t>Gap Score of "25" if requirement is clearly documented but not consistently done;</a:t>
          </a:r>
          <a:endParaRPr lang="en-US">
            <a:effectLst/>
          </a:endParaRPr>
        </a:p>
        <a:p>
          <a:r>
            <a:rPr lang="en-US" sz="1100" baseline="0">
              <a:solidFill>
                <a:schemeClr val="dk1"/>
              </a:solidFill>
              <a:effectLst/>
              <a:latin typeface="+mn-lt"/>
              <a:ea typeface="+mn-ea"/>
              <a:cs typeface="+mn-cs"/>
            </a:rPr>
            <a:t>Gap Score of "50" if requirement is partially met but not sufficiently documented;</a:t>
          </a:r>
          <a:endParaRPr lang="en-US">
            <a:effectLst/>
          </a:endParaRPr>
        </a:p>
        <a:p>
          <a:r>
            <a:rPr lang="en-US" sz="1100" baseline="0">
              <a:solidFill>
                <a:schemeClr val="dk1"/>
              </a:solidFill>
              <a:effectLst/>
              <a:latin typeface="+mn-lt"/>
              <a:ea typeface="+mn-ea"/>
              <a:cs typeface="+mn-cs"/>
            </a:rPr>
            <a:t>Gap Score of "75" if requirement is generally not met and only partially documented; or Gap Score of "100" if requirement is not met or documented.</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0</xdr:row>
      <xdr:rowOff>84664</xdr:rowOff>
    </xdr:from>
    <xdr:to>
      <xdr:col>7</xdr:col>
      <xdr:colOff>3164416</xdr:colOff>
      <xdr:row>4</xdr:row>
      <xdr:rowOff>116414</xdr:rowOff>
    </xdr:to>
    <xdr:sp macro="" textlink="">
      <xdr:nvSpPr>
        <xdr:cNvPr id="3" name="TextBox 2"/>
        <xdr:cNvSpPr txBox="1"/>
      </xdr:nvSpPr>
      <xdr:spPr>
        <a:xfrm>
          <a:off x="9726083" y="84664"/>
          <a:ext cx="5302250" cy="984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Gap Score of "1" if requirement is met, documented and part of the company 's culture;</a:t>
          </a:r>
          <a:endParaRPr lang="en-US">
            <a:effectLst/>
          </a:endParaRPr>
        </a:p>
        <a:p>
          <a:r>
            <a:rPr lang="en-US" sz="1100" baseline="0">
              <a:solidFill>
                <a:schemeClr val="dk1"/>
              </a:solidFill>
              <a:effectLst/>
              <a:latin typeface="+mn-lt"/>
              <a:ea typeface="+mn-ea"/>
              <a:cs typeface="+mn-cs"/>
            </a:rPr>
            <a:t>Gap Score of "25" if requirement is clearly documented but not consistently done;</a:t>
          </a:r>
          <a:endParaRPr lang="en-US">
            <a:effectLst/>
          </a:endParaRPr>
        </a:p>
        <a:p>
          <a:r>
            <a:rPr lang="en-US" sz="1100" baseline="0">
              <a:solidFill>
                <a:schemeClr val="dk1"/>
              </a:solidFill>
              <a:effectLst/>
              <a:latin typeface="+mn-lt"/>
              <a:ea typeface="+mn-ea"/>
              <a:cs typeface="+mn-cs"/>
            </a:rPr>
            <a:t>Gap Score of "50" if requirement is partially met but not sufficiently documented;</a:t>
          </a:r>
          <a:endParaRPr lang="en-US">
            <a:effectLst/>
          </a:endParaRPr>
        </a:p>
        <a:p>
          <a:r>
            <a:rPr lang="en-US" sz="1100" baseline="0">
              <a:solidFill>
                <a:schemeClr val="dk1"/>
              </a:solidFill>
              <a:effectLst/>
              <a:latin typeface="+mn-lt"/>
              <a:ea typeface="+mn-ea"/>
              <a:cs typeface="+mn-cs"/>
            </a:rPr>
            <a:t>Gap Score of "75" if requirement is generally not met and only partially documented; or Gap Score of "100" if requirement is not met or documented.</a:t>
          </a:r>
          <a:endParaRPr lang="en-US">
            <a:effectLst/>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0</xdr:row>
      <xdr:rowOff>95247</xdr:rowOff>
    </xdr:from>
    <xdr:to>
      <xdr:col>7</xdr:col>
      <xdr:colOff>3100917</xdr:colOff>
      <xdr:row>4</xdr:row>
      <xdr:rowOff>126997</xdr:rowOff>
    </xdr:to>
    <xdr:sp macro="" textlink="">
      <xdr:nvSpPr>
        <xdr:cNvPr id="2" name="TextBox 1"/>
        <xdr:cNvSpPr txBox="1"/>
      </xdr:nvSpPr>
      <xdr:spPr>
        <a:xfrm>
          <a:off x="9906000" y="95247"/>
          <a:ext cx="5302250" cy="984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Gap Score of "1" if requirement is met, documented and part of the company 's culture;</a:t>
          </a:r>
          <a:endParaRPr lang="en-US">
            <a:effectLst/>
          </a:endParaRPr>
        </a:p>
        <a:p>
          <a:r>
            <a:rPr lang="en-US" sz="1100" baseline="0">
              <a:solidFill>
                <a:schemeClr val="dk1"/>
              </a:solidFill>
              <a:effectLst/>
              <a:latin typeface="+mn-lt"/>
              <a:ea typeface="+mn-ea"/>
              <a:cs typeface="+mn-cs"/>
            </a:rPr>
            <a:t>Gap Score of "25" if requirement is clearly documented but not consistently done;</a:t>
          </a:r>
          <a:endParaRPr lang="en-US">
            <a:effectLst/>
          </a:endParaRPr>
        </a:p>
        <a:p>
          <a:r>
            <a:rPr lang="en-US" sz="1100" baseline="0">
              <a:solidFill>
                <a:schemeClr val="dk1"/>
              </a:solidFill>
              <a:effectLst/>
              <a:latin typeface="+mn-lt"/>
              <a:ea typeface="+mn-ea"/>
              <a:cs typeface="+mn-cs"/>
            </a:rPr>
            <a:t>Gap Score of "50" if requirement is partially met but not sufficiently documented;</a:t>
          </a:r>
          <a:endParaRPr lang="en-US">
            <a:effectLst/>
          </a:endParaRPr>
        </a:p>
        <a:p>
          <a:r>
            <a:rPr lang="en-US" sz="1100" baseline="0">
              <a:solidFill>
                <a:schemeClr val="dk1"/>
              </a:solidFill>
              <a:effectLst/>
              <a:latin typeface="+mn-lt"/>
              <a:ea typeface="+mn-ea"/>
              <a:cs typeface="+mn-cs"/>
            </a:rPr>
            <a:t>Gap Score of "75" if requirement is generally not met and only partially documented; or Gap Score of "100" if requirement is not met or documented.</a:t>
          </a:r>
          <a:endParaRPr lang="en-US">
            <a:effectLst/>
          </a:endParaRP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xdr:colOff>
      <xdr:row>0</xdr:row>
      <xdr:rowOff>95250</xdr:rowOff>
    </xdr:from>
    <xdr:to>
      <xdr:col>7</xdr:col>
      <xdr:colOff>3100918</xdr:colOff>
      <xdr:row>4</xdr:row>
      <xdr:rowOff>127000</xdr:rowOff>
    </xdr:to>
    <xdr:sp macro="" textlink="">
      <xdr:nvSpPr>
        <xdr:cNvPr id="2" name="TextBox 1"/>
        <xdr:cNvSpPr txBox="1"/>
      </xdr:nvSpPr>
      <xdr:spPr>
        <a:xfrm>
          <a:off x="9736668" y="95250"/>
          <a:ext cx="5302250" cy="984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Gap Score of "1" if requirement is met, documented and part of the company 's culture;</a:t>
          </a:r>
          <a:endParaRPr lang="en-US">
            <a:effectLst/>
          </a:endParaRPr>
        </a:p>
        <a:p>
          <a:r>
            <a:rPr lang="en-US" sz="1100" baseline="0">
              <a:solidFill>
                <a:schemeClr val="dk1"/>
              </a:solidFill>
              <a:effectLst/>
              <a:latin typeface="+mn-lt"/>
              <a:ea typeface="+mn-ea"/>
              <a:cs typeface="+mn-cs"/>
            </a:rPr>
            <a:t>Gap Score of "25" if requirement is clearly documented but not consistently done;</a:t>
          </a:r>
          <a:endParaRPr lang="en-US">
            <a:effectLst/>
          </a:endParaRPr>
        </a:p>
        <a:p>
          <a:r>
            <a:rPr lang="en-US" sz="1100" baseline="0">
              <a:solidFill>
                <a:schemeClr val="dk1"/>
              </a:solidFill>
              <a:effectLst/>
              <a:latin typeface="+mn-lt"/>
              <a:ea typeface="+mn-ea"/>
              <a:cs typeface="+mn-cs"/>
            </a:rPr>
            <a:t>Gap Score of "50" if requirement is partially met but not sufficiently documented;</a:t>
          </a:r>
          <a:endParaRPr lang="en-US">
            <a:effectLst/>
          </a:endParaRPr>
        </a:p>
        <a:p>
          <a:r>
            <a:rPr lang="en-US" sz="1100" baseline="0">
              <a:solidFill>
                <a:schemeClr val="dk1"/>
              </a:solidFill>
              <a:effectLst/>
              <a:latin typeface="+mn-lt"/>
              <a:ea typeface="+mn-ea"/>
              <a:cs typeface="+mn-cs"/>
            </a:rPr>
            <a:t>Gap Score of "75" if requirement is generally not met and only partially documented; or Gap Score of "100" if requirement is not met or documented.</a:t>
          </a:r>
          <a:endParaRPr lang="en-US">
            <a:effectLst/>
          </a:endParaRP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0</xdr:row>
      <xdr:rowOff>95247</xdr:rowOff>
    </xdr:from>
    <xdr:to>
      <xdr:col>7</xdr:col>
      <xdr:colOff>3100917</xdr:colOff>
      <xdr:row>4</xdr:row>
      <xdr:rowOff>126997</xdr:rowOff>
    </xdr:to>
    <xdr:sp macro="" textlink="">
      <xdr:nvSpPr>
        <xdr:cNvPr id="2" name="TextBox 1"/>
        <xdr:cNvSpPr txBox="1"/>
      </xdr:nvSpPr>
      <xdr:spPr>
        <a:xfrm>
          <a:off x="9715500" y="95247"/>
          <a:ext cx="5302250" cy="984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Gap Score of "1" if requirement is met, documented and part of the company 's culture;</a:t>
          </a:r>
          <a:endParaRPr lang="en-US">
            <a:effectLst/>
          </a:endParaRPr>
        </a:p>
        <a:p>
          <a:r>
            <a:rPr lang="en-US" sz="1100" baseline="0">
              <a:solidFill>
                <a:schemeClr val="dk1"/>
              </a:solidFill>
              <a:effectLst/>
              <a:latin typeface="+mn-lt"/>
              <a:ea typeface="+mn-ea"/>
              <a:cs typeface="+mn-cs"/>
            </a:rPr>
            <a:t>Gap Score of "25" if requirement is clearly documented but not consistently done;</a:t>
          </a:r>
          <a:endParaRPr lang="en-US">
            <a:effectLst/>
          </a:endParaRPr>
        </a:p>
        <a:p>
          <a:r>
            <a:rPr lang="en-US" sz="1100" baseline="0">
              <a:solidFill>
                <a:schemeClr val="dk1"/>
              </a:solidFill>
              <a:effectLst/>
              <a:latin typeface="+mn-lt"/>
              <a:ea typeface="+mn-ea"/>
              <a:cs typeface="+mn-cs"/>
            </a:rPr>
            <a:t>Gap Score of "50" if requirement is partially met but not sufficiently documented;</a:t>
          </a:r>
          <a:endParaRPr lang="en-US">
            <a:effectLst/>
          </a:endParaRPr>
        </a:p>
        <a:p>
          <a:r>
            <a:rPr lang="en-US" sz="1100" baseline="0">
              <a:solidFill>
                <a:schemeClr val="dk1"/>
              </a:solidFill>
              <a:effectLst/>
              <a:latin typeface="+mn-lt"/>
              <a:ea typeface="+mn-ea"/>
              <a:cs typeface="+mn-cs"/>
            </a:rPr>
            <a:t>Gap Score of "75" if requirement is generally not met and only partially documented; or Gap Score of "100" if requirement is not met or documented.</a:t>
          </a:r>
          <a:endParaRPr lang="en-US">
            <a:effectLst/>
          </a:endParaRP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0</xdr:row>
      <xdr:rowOff>84664</xdr:rowOff>
    </xdr:from>
    <xdr:to>
      <xdr:col>7</xdr:col>
      <xdr:colOff>3100916</xdr:colOff>
      <xdr:row>4</xdr:row>
      <xdr:rowOff>116414</xdr:rowOff>
    </xdr:to>
    <xdr:sp macro="" textlink="">
      <xdr:nvSpPr>
        <xdr:cNvPr id="2" name="TextBox 1"/>
        <xdr:cNvSpPr txBox="1"/>
      </xdr:nvSpPr>
      <xdr:spPr>
        <a:xfrm>
          <a:off x="9726083" y="84664"/>
          <a:ext cx="5302250" cy="984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Gap Score of "1" if requirement is met, documented and part of the company 's culture;</a:t>
          </a:r>
          <a:endParaRPr lang="en-US">
            <a:effectLst/>
          </a:endParaRPr>
        </a:p>
        <a:p>
          <a:r>
            <a:rPr lang="en-US" sz="1100" baseline="0">
              <a:solidFill>
                <a:schemeClr val="dk1"/>
              </a:solidFill>
              <a:effectLst/>
              <a:latin typeface="+mn-lt"/>
              <a:ea typeface="+mn-ea"/>
              <a:cs typeface="+mn-cs"/>
            </a:rPr>
            <a:t>Gap Score of "25" if requirement is clearly documented but not consistently done;</a:t>
          </a:r>
          <a:endParaRPr lang="en-US">
            <a:effectLst/>
          </a:endParaRPr>
        </a:p>
        <a:p>
          <a:r>
            <a:rPr lang="en-US" sz="1100" baseline="0">
              <a:solidFill>
                <a:schemeClr val="dk1"/>
              </a:solidFill>
              <a:effectLst/>
              <a:latin typeface="+mn-lt"/>
              <a:ea typeface="+mn-ea"/>
              <a:cs typeface="+mn-cs"/>
            </a:rPr>
            <a:t>Gap Score of "50" if requirement is partially met but not sufficiently documented;</a:t>
          </a:r>
          <a:endParaRPr lang="en-US">
            <a:effectLst/>
          </a:endParaRPr>
        </a:p>
        <a:p>
          <a:r>
            <a:rPr lang="en-US" sz="1100" baseline="0">
              <a:solidFill>
                <a:schemeClr val="dk1"/>
              </a:solidFill>
              <a:effectLst/>
              <a:latin typeface="+mn-lt"/>
              <a:ea typeface="+mn-ea"/>
              <a:cs typeface="+mn-cs"/>
            </a:rPr>
            <a:t>Gap Score of "75" if requirement is generally not met and only partially documented; or Gap Score of "100" if requirement is not met or documented.</a:t>
          </a:r>
          <a:endParaRPr lang="en-US">
            <a:effectLst/>
          </a:endParaRP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0</xdr:row>
      <xdr:rowOff>84664</xdr:rowOff>
    </xdr:from>
    <xdr:to>
      <xdr:col>7</xdr:col>
      <xdr:colOff>3100917</xdr:colOff>
      <xdr:row>4</xdr:row>
      <xdr:rowOff>116414</xdr:rowOff>
    </xdr:to>
    <xdr:sp macro="" textlink="">
      <xdr:nvSpPr>
        <xdr:cNvPr id="2" name="TextBox 1"/>
        <xdr:cNvSpPr txBox="1"/>
      </xdr:nvSpPr>
      <xdr:spPr>
        <a:xfrm>
          <a:off x="9683750" y="84664"/>
          <a:ext cx="5302250" cy="984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Gap Score of "1" if requirement is met, documented and part of the company 's culture;</a:t>
          </a:r>
          <a:endParaRPr lang="en-US">
            <a:effectLst/>
          </a:endParaRPr>
        </a:p>
        <a:p>
          <a:r>
            <a:rPr lang="en-US" sz="1100" baseline="0">
              <a:solidFill>
                <a:schemeClr val="dk1"/>
              </a:solidFill>
              <a:effectLst/>
              <a:latin typeface="+mn-lt"/>
              <a:ea typeface="+mn-ea"/>
              <a:cs typeface="+mn-cs"/>
            </a:rPr>
            <a:t>Gap Score of "25" if requirement is clearly documented but not consistently done;</a:t>
          </a:r>
          <a:endParaRPr lang="en-US">
            <a:effectLst/>
          </a:endParaRPr>
        </a:p>
        <a:p>
          <a:r>
            <a:rPr lang="en-US" sz="1100" baseline="0">
              <a:solidFill>
                <a:schemeClr val="dk1"/>
              </a:solidFill>
              <a:effectLst/>
              <a:latin typeface="+mn-lt"/>
              <a:ea typeface="+mn-ea"/>
              <a:cs typeface="+mn-cs"/>
            </a:rPr>
            <a:t>Gap Score of "50" if requirement is partially met but not sufficiently documented;</a:t>
          </a:r>
          <a:endParaRPr lang="en-US">
            <a:effectLst/>
          </a:endParaRPr>
        </a:p>
        <a:p>
          <a:r>
            <a:rPr lang="en-US" sz="1100" baseline="0">
              <a:solidFill>
                <a:schemeClr val="dk1"/>
              </a:solidFill>
              <a:effectLst/>
              <a:latin typeface="+mn-lt"/>
              <a:ea typeface="+mn-ea"/>
              <a:cs typeface="+mn-cs"/>
            </a:rPr>
            <a:t>Gap Score of "75" if requirement is generally not met and only partially documented; or Gap Score of "100" if requirement is not met or documented.</a:t>
          </a:r>
          <a:endParaRPr lang="en-US">
            <a:effectLst/>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JC/AppData/Local/Microsoft/Windows/Temporary%20Internet%20Files/Content.Outlook/4J1R41R9/API%20RP%201175%20LDP%20Gap%20Analysis%20Tool%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ample"/>
      <sheetName val="Culture and Strategy"/>
      <sheetName val="Methods and Selection"/>
      <sheetName val="Metrics and KPIs"/>
      <sheetName val="Testing"/>
      <sheetName val="Recognition and Response"/>
      <sheetName val="Alarm Management"/>
      <sheetName val="Responsibilities &amp; Training"/>
      <sheetName val="Maintenance and Reliability"/>
      <sheetName val="Performance Evaluation"/>
      <sheetName val="Management of Change"/>
      <sheetName val="Program Improvement"/>
      <sheetName val="Sheet1"/>
      <sheetName val="Resul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id="1" name="Table1" displayName="Table1" ref="B5:E17" totalsRowCount="1" headerRowDxfId="7">
  <autoFilter ref="B5:E16"/>
  <tableColumns count="4">
    <tableColumn id="1" name="Component Weight" totalsRowDxfId="6"/>
    <tableColumn id="2" name="Component # (RP 1175 Reference)" dataDxfId="5" totalsRowDxfId="4"/>
    <tableColumn id="3" name="Components" totalsRowLabel="Total Gap Score" dataDxfId="3" totalsRowDxfId="2"/>
    <tableColumn id="4" name="Gap Score (from Tabs)" totalsRowFunction="custom" dataDxfId="1" totalsRowDxfId="0">
      <totalsRowFormula>E6*B6+E7*B7+E8*B8+E9*B9+E10*B10+E11*B11+E12*B12+E13*B13+E14*B14+E15*B15+E16*B16</totalsRow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1"/>
  <sheetViews>
    <sheetView zoomScale="110" zoomScaleNormal="110" workbookViewId="0">
      <selection activeCell="D2" sqref="D2"/>
    </sheetView>
  </sheetViews>
  <sheetFormatPr defaultRowHeight="15" x14ac:dyDescent="0.25"/>
  <cols>
    <col min="1" max="1" width="9.140625" style="103"/>
    <col min="2" max="2" width="10.7109375" style="3" customWidth="1"/>
    <col min="3" max="3" width="18.5703125" style="3" bestFit="1" customWidth="1"/>
    <col min="4" max="4" width="52.5703125" style="103" customWidth="1"/>
    <col min="5" max="5" width="12" style="3" hidden="1" customWidth="1"/>
    <col min="6" max="6" width="12" style="3" customWidth="1"/>
    <col min="7" max="7" width="48.140625" style="4" customWidth="1"/>
    <col min="8" max="8" width="17.85546875" style="103" hidden="1" customWidth="1"/>
    <col min="9" max="16384" width="9.140625" style="103"/>
  </cols>
  <sheetData>
    <row r="2" spans="1:9" ht="20.25" x14ac:dyDescent="0.3">
      <c r="A2" s="1" t="s">
        <v>0</v>
      </c>
      <c r="B2" s="2"/>
      <c r="C2" s="2"/>
      <c r="I2" s="5"/>
    </row>
    <row r="3" spans="1:9" ht="18.75" x14ac:dyDescent="0.3">
      <c r="A3" s="6" t="s">
        <v>409</v>
      </c>
      <c r="B3" s="2"/>
      <c r="C3" s="2"/>
      <c r="D3" s="2"/>
    </row>
    <row r="5" spans="1:9" s="12" customFormat="1" x14ac:dyDescent="0.25">
      <c r="B5" s="242"/>
      <c r="C5" s="242"/>
      <c r="D5" s="289"/>
      <c r="E5" s="242"/>
      <c r="F5" s="242"/>
      <c r="G5" s="290"/>
      <c r="H5" s="11"/>
    </row>
    <row r="41" spans="2:3" x14ac:dyDescent="0.25">
      <c r="B41" s="13" t="s">
        <v>11</v>
      </c>
      <c r="C41" s="14">
        <v>42677</v>
      </c>
    </row>
  </sheetData>
  <sheetProtection password="F638"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2"/>
  <sheetViews>
    <sheetView zoomScale="90" zoomScaleNormal="90" workbookViewId="0">
      <selection activeCell="D9" sqref="D9"/>
    </sheetView>
  </sheetViews>
  <sheetFormatPr defaultColWidth="9.140625" defaultRowHeight="15" x14ac:dyDescent="0.25"/>
  <cols>
    <col min="1" max="1" width="29.5703125" style="18" customWidth="1"/>
    <col min="2" max="2" width="20.28515625" style="15" customWidth="1"/>
    <col min="3" max="3" width="65.140625" style="40" customWidth="1"/>
    <col min="4" max="4" width="12.5703125" style="37" customWidth="1"/>
    <col min="5" max="5" width="17.85546875" style="37" customWidth="1"/>
    <col min="6" max="6" width="17.85546875" style="199" customWidth="1"/>
    <col min="7" max="7" width="15.140625" style="37" customWidth="1"/>
    <col min="8" max="8" width="23.7109375" style="18" hidden="1" customWidth="1"/>
    <col min="9" max="9" width="48.42578125" style="48" bestFit="1" customWidth="1"/>
    <col min="10" max="10" width="19.140625" style="48" customWidth="1"/>
    <col min="11" max="16384" width="9.140625" style="18"/>
  </cols>
  <sheetData>
    <row r="2" spans="1:10" ht="21" thickBot="1" x14ac:dyDescent="0.35">
      <c r="A2" s="1" t="s">
        <v>0</v>
      </c>
    </row>
    <row r="3" spans="1:10" ht="19.5" thickBot="1" x14ac:dyDescent="0.35">
      <c r="A3" s="6" t="s">
        <v>409</v>
      </c>
      <c r="D3" s="210">
        <f>AVERAGE(D8)</f>
        <v>1</v>
      </c>
      <c r="E3" s="57"/>
      <c r="F3" s="198"/>
      <c r="G3" s="57"/>
    </row>
    <row r="4" spans="1:10" s="178" customFormat="1" ht="18.75" x14ac:dyDescent="0.3">
      <c r="A4" s="116"/>
      <c r="B4" s="176"/>
      <c r="C4" s="182"/>
      <c r="D4" s="267"/>
      <c r="E4" s="198"/>
      <c r="F4" s="198"/>
      <c r="G4" s="198"/>
      <c r="I4" s="163"/>
      <c r="J4" s="163"/>
    </row>
    <row r="5" spans="1:10" s="178" customFormat="1" ht="19.5" thickBot="1" x14ac:dyDescent="0.35">
      <c r="A5" s="116"/>
      <c r="B5" s="176"/>
      <c r="C5" s="182"/>
      <c r="D5" s="267"/>
      <c r="E5" s="198"/>
      <c r="F5" s="198"/>
      <c r="G5" s="198"/>
      <c r="I5" s="163"/>
      <c r="J5" s="163"/>
    </row>
    <row r="6" spans="1:10" ht="32.25" thickBot="1" x14ac:dyDescent="0.3">
      <c r="A6" s="32" t="s">
        <v>221</v>
      </c>
      <c r="B6" s="21" t="s">
        <v>12</v>
      </c>
      <c r="C6" s="90" t="s">
        <v>218</v>
      </c>
      <c r="D6" s="38" t="s">
        <v>1</v>
      </c>
      <c r="E6" s="58" t="s">
        <v>284</v>
      </c>
      <c r="F6" s="291" t="s">
        <v>285</v>
      </c>
      <c r="G6" s="292"/>
      <c r="H6" s="33" t="s">
        <v>101</v>
      </c>
      <c r="I6" s="47" t="s">
        <v>13</v>
      </c>
      <c r="J6" s="148" t="s">
        <v>2</v>
      </c>
    </row>
    <row r="7" spans="1:10" ht="46.5" thickTop="1" thickBot="1" x14ac:dyDescent="0.3">
      <c r="A7" s="41" t="s">
        <v>277</v>
      </c>
      <c r="B7" s="15">
        <v>12</v>
      </c>
      <c r="E7" s="201"/>
      <c r="F7" s="293"/>
      <c r="G7" s="293"/>
    </row>
    <row r="8" spans="1:10" ht="61.5" thickTop="1" thickBot="1" x14ac:dyDescent="0.3">
      <c r="A8" s="55" t="s">
        <v>177</v>
      </c>
      <c r="B8" s="15">
        <v>12.1</v>
      </c>
      <c r="C8" s="40" t="s">
        <v>278</v>
      </c>
      <c r="D8" s="213">
        <v>1</v>
      </c>
      <c r="E8" s="275"/>
      <c r="F8" s="294"/>
      <c r="G8" s="295"/>
      <c r="H8" s="266"/>
      <c r="I8" s="266"/>
      <c r="J8" s="266"/>
    </row>
    <row r="9" spans="1:10" ht="19.5" thickTop="1" x14ac:dyDescent="0.3">
      <c r="A9" s="31"/>
      <c r="D9" s="57"/>
      <c r="E9" s="57"/>
      <c r="F9" s="198"/>
      <c r="G9" s="57"/>
    </row>
    <row r="10" spans="1:10" ht="9.75" customHeight="1" x14ac:dyDescent="0.25">
      <c r="A10" s="93"/>
      <c r="B10" s="94"/>
      <c r="C10" s="95"/>
      <c r="D10" s="96"/>
      <c r="E10" s="96"/>
      <c r="F10" s="140"/>
      <c r="G10" s="96"/>
      <c r="H10" s="97"/>
      <c r="I10" s="98"/>
      <c r="J10" s="159"/>
    </row>
    <row r="11" spans="1:10" ht="15.75" thickBot="1" x14ac:dyDescent="0.3"/>
    <row r="12" spans="1:10" ht="16.5" thickBot="1" x14ac:dyDescent="0.3">
      <c r="A12" s="32" t="s">
        <v>221</v>
      </c>
      <c r="B12" s="21" t="s">
        <v>12</v>
      </c>
      <c r="C12" s="33" t="s">
        <v>219</v>
      </c>
      <c r="D12" s="305" t="s">
        <v>220</v>
      </c>
      <c r="E12" s="306"/>
      <c r="F12" s="306"/>
      <c r="G12" s="307"/>
      <c r="H12" s="33" t="s">
        <v>101</v>
      </c>
      <c r="I12" s="47" t="s">
        <v>13</v>
      </c>
      <c r="J12" s="47" t="s">
        <v>2</v>
      </c>
    </row>
    <row r="13" spans="1:10" ht="32.25" thickTop="1" x14ac:dyDescent="0.25">
      <c r="A13" s="63"/>
      <c r="B13" s="60"/>
      <c r="C13" s="64"/>
      <c r="D13" s="81" t="s">
        <v>378</v>
      </c>
      <c r="E13" s="81" t="s">
        <v>379</v>
      </c>
      <c r="F13" s="81" t="s">
        <v>380</v>
      </c>
      <c r="G13" s="81" t="s">
        <v>135</v>
      </c>
      <c r="H13" s="65"/>
      <c r="I13" s="62"/>
      <c r="J13" s="62"/>
    </row>
    <row r="14" spans="1:10" ht="30" hidden="1" x14ac:dyDescent="0.25">
      <c r="A14" s="41" t="s">
        <v>123</v>
      </c>
      <c r="B14" s="15">
        <v>12</v>
      </c>
      <c r="D14" s="156" t="e">
        <f>D15/SUM(D15:G15)</f>
        <v>#DIV/0!</v>
      </c>
      <c r="E14" s="156" t="e">
        <f>E15/SUM(D15:G15)</f>
        <v>#DIV/0!</v>
      </c>
      <c r="F14" s="174"/>
      <c r="G14" s="156" t="e">
        <f>G15/SUM(D15:G15)</f>
        <v>#DIV/0!</v>
      </c>
    </row>
    <row r="15" spans="1:10" x14ac:dyDescent="0.25">
      <c r="D15" s="157">
        <f>SUM(D16,D19,D24,D26,D33)</f>
        <v>0</v>
      </c>
      <c r="E15" s="157">
        <f>SUM(E16,E19,E24,E26,E33)</f>
        <v>0</v>
      </c>
      <c r="F15" s="188">
        <f>SUM(F16,F19,F24,F26,F33)</f>
        <v>0</v>
      </c>
      <c r="G15" s="157">
        <f>SUM(G16,G19,G24,G26,G33)</f>
        <v>0</v>
      </c>
    </row>
    <row r="16" spans="1:10" x14ac:dyDescent="0.25">
      <c r="A16" s="152" t="s">
        <v>177</v>
      </c>
      <c r="B16" s="75">
        <v>12.1</v>
      </c>
      <c r="C16" s="87"/>
      <c r="D16" s="153">
        <f>COUNTIF(D17:D18,"x")</f>
        <v>0</v>
      </c>
      <c r="E16" s="153">
        <f t="shared" ref="E16:G16" si="0">COUNTIF(E17:E18,"x")</f>
        <v>0</v>
      </c>
      <c r="F16" s="187">
        <f t="shared" ref="F16" si="1">COUNTIF(F17:F18,"x")</f>
        <v>0</v>
      </c>
      <c r="G16" s="153">
        <f t="shared" si="0"/>
        <v>0</v>
      </c>
      <c r="H16" s="158"/>
      <c r="I16" s="78"/>
      <c r="J16" s="78"/>
    </row>
    <row r="17" spans="1:10" ht="45" x14ac:dyDescent="0.25">
      <c r="C17" s="52" t="s">
        <v>178</v>
      </c>
      <c r="D17" s="202"/>
      <c r="E17" s="202"/>
      <c r="F17" s="202"/>
      <c r="G17" s="202"/>
      <c r="H17" s="185"/>
      <c r="I17" s="266"/>
      <c r="J17" s="266"/>
    </row>
    <row r="18" spans="1:10" ht="45" x14ac:dyDescent="0.25">
      <c r="C18" s="52" t="s">
        <v>179</v>
      </c>
      <c r="D18" s="202"/>
      <c r="E18" s="202"/>
      <c r="F18" s="202"/>
      <c r="G18" s="202"/>
      <c r="H18" s="185"/>
      <c r="I18" s="266"/>
      <c r="J18" s="266"/>
    </row>
    <row r="19" spans="1:10" x14ac:dyDescent="0.25">
      <c r="A19" s="151" t="s">
        <v>180</v>
      </c>
      <c r="B19" s="75">
        <v>12.2</v>
      </c>
      <c r="C19" s="76"/>
      <c r="D19" s="153">
        <f>COUNTIF(D20:D23,"x")</f>
        <v>0</v>
      </c>
      <c r="E19" s="153">
        <f t="shared" ref="E19:G19" si="2">COUNTIF(E20:E23,"x")</f>
        <v>0</v>
      </c>
      <c r="F19" s="187">
        <f t="shared" si="2"/>
        <v>0</v>
      </c>
      <c r="G19" s="153">
        <f t="shared" si="2"/>
        <v>0</v>
      </c>
      <c r="H19" s="158"/>
      <c r="I19" s="78"/>
      <c r="J19" s="78"/>
    </row>
    <row r="20" spans="1:10" ht="45" x14ac:dyDescent="0.25">
      <c r="C20" s="53" t="s">
        <v>181</v>
      </c>
      <c r="D20" s="202"/>
      <c r="E20" s="202"/>
      <c r="F20" s="202"/>
      <c r="G20" s="202"/>
      <c r="H20" s="185"/>
      <c r="I20" s="266"/>
      <c r="J20" s="266"/>
    </row>
    <row r="21" spans="1:10" ht="60" x14ac:dyDescent="0.25">
      <c r="C21" s="52" t="s">
        <v>326</v>
      </c>
      <c r="D21" s="202"/>
      <c r="E21" s="202"/>
      <c r="F21" s="202"/>
      <c r="G21" s="202"/>
      <c r="H21" s="185"/>
      <c r="I21" s="266"/>
      <c r="J21" s="266"/>
    </row>
    <row r="22" spans="1:10" ht="45" x14ac:dyDescent="0.25">
      <c r="C22" s="52" t="s">
        <v>325</v>
      </c>
      <c r="D22" s="202"/>
      <c r="E22" s="202"/>
      <c r="F22" s="202"/>
      <c r="G22" s="202"/>
      <c r="H22" s="185"/>
      <c r="I22" s="266"/>
      <c r="J22" s="266"/>
    </row>
    <row r="23" spans="1:10" ht="45" x14ac:dyDescent="0.25">
      <c r="C23" s="150" t="s">
        <v>182</v>
      </c>
      <c r="D23" s="202"/>
      <c r="E23" s="202"/>
      <c r="F23" s="202"/>
      <c r="G23" s="202"/>
      <c r="H23" s="185"/>
      <c r="I23" s="266"/>
      <c r="J23" s="266"/>
    </row>
    <row r="24" spans="1:10" ht="30" x14ac:dyDescent="0.25">
      <c r="A24" s="154" t="s">
        <v>183</v>
      </c>
      <c r="B24" s="75">
        <v>12.3</v>
      </c>
      <c r="C24" s="91"/>
      <c r="D24" s="153">
        <f>COUNTIF(D25,"x")</f>
        <v>0</v>
      </c>
      <c r="E24" s="153">
        <f t="shared" ref="E24:H24" si="3">COUNTIF(E25,"x")</f>
        <v>0</v>
      </c>
      <c r="F24" s="187">
        <f t="shared" si="3"/>
        <v>0</v>
      </c>
      <c r="G24" s="153">
        <f t="shared" si="3"/>
        <v>0</v>
      </c>
      <c r="H24" s="153">
        <f t="shared" si="3"/>
        <v>0</v>
      </c>
      <c r="I24" s="78"/>
      <c r="J24" s="78"/>
    </row>
    <row r="25" spans="1:10" x14ac:dyDescent="0.25">
      <c r="C25" s="52" t="s">
        <v>184</v>
      </c>
      <c r="D25" s="202"/>
      <c r="E25" s="202"/>
      <c r="F25" s="202"/>
      <c r="G25" s="202"/>
      <c r="H25" s="185"/>
      <c r="I25" s="266"/>
      <c r="J25" s="266"/>
    </row>
    <row r="26" spans="1:10" x14ac:dyDescent="0.25">
      <c r="A26" s="155" t="s">
        <v>185</v>
      </c>
      <c r="B26" s="75">
        <v>12.4</v>
      </c>
      <c r="C26" s="92"/>
      <c r="D26" s="153">
        <f>COUNTIF(D27:D32,"x")</f>
        <v>0</v>
      </c>
      <c r="E26" s="153">
        <f t="shared" ref="E26:G26" si="4">COUNTIF(E27:E32,"x")</f>
        <v>0</v>
      </c>
      <c r="F26" s="187">
        <f t="shared" si="4"/>
        <v>0</v>
      </c>
      <c r="G26" s="153">
        <f t="shared" si="4"/>
        <v>0</v>
      </c>
      <c r="H26" s="158"/>
      <c r="I26" s="78"/>
      <c r="J26" s="78"/>
    </row>
    <row r="27" spans="1:10" ht="75" x14ac:dyDescent="0.25">
      <c r="C27" s="52" t="s">
        <v>327</v>
      </c>
      <c r="D27" s="202"/>
      <c r="E27" s="202"/>
      <c r="F27" s="202"/>
      <c r="G27" s="202"/>
      <c r="H27" s="185"/>
      <c r="I27" s="266"/>
      <c r="J27" s="266"/>
    </row>
    <row r="28" spans="1:10" x14ac:dyDescent="0.25">
      <c r="C28" s="52" t="s">
        <v>186</v>
      </c>
      <c r="D28" s="202"/>
      <c r="E28" s="202"/>
      <c r="F28" s="202"/>
      <c r="G28" s="202"/>
      <c r="H28" s="185"/>
      <c r="I28" s="266"/>
      <c r="J28" s="266"/>
    </row>
    <row r="29" spans="1:10" ht="30" x14ac:dyDescent="0.25">
      <c r="C29" s="52" t="s">
        <v>187</v>
      </c>
      <c r="D29" s="202"/>
      <c r="E29" s="202"/>
      <c r="F29" s="202"/>
      <c r="G29" s="202"/>
      <c r="H29" s="185"/>
      <c r="I29" s="266"/>
      <c r="J29" s="266"/>
    </row>
    <row r="30" spans="1:10" ht="30" x14ac:dyDescent="0.25">
      <c r="C30" s="52" t="s">
        <v>188</v>
      </c>
      <c r="D30" s="202"/>
      <c r="E30" s="202"/>
      <c r="F30" s="202"/>
      <c r="G30" s="202"/>
      <c r="H30" s="185"/>
      <c r="I30" s="266"/>
      <c r="J30" s="266"/>
    </row>
    <row r="31" spans="1:10" ht="30" x14ac:dyDescent="0.25">
      <c r="C31" s="52" t="s">
        <v>189</v>
      </c>
      <c r="D31" s="202"/>
      <c r="E31" s="202"/>
      <c r="F31" s="202"/>
      <c r="G31" s="202"/>
      <c r="H31" s="185"/>
      <c r="I31" s="266"/>
      <c r="J31" s="266"/>
    </row>
    <row r="32" spans="1:10" x14ac:dyDescent="0.25">
      <c r="C32" s="56" t="s">
        <v>190</v>
      </c>
      <c r="D32" s="202"/>
      <c r="E32" s="202"/>
      <c r="F32" s="202"/>
      <c r="G32" s="202"/>
      <c r="H32" s="185"/>
      <c r="I32" s="266"/>
      <c r="J32" s="266"/>
    </row>
    <row r="33" spans="1:10" ht="30" x14ac:dyDescent="0.25">
      <c r="A33" s="154" t="s">
        <v>191</v>
      </c>
      <c r="B33" s="75">
        <v>12.5</v>
      </c>
      <c r="C33" s="91"/>
      <c r="D33" s="153">
        <f>COUNTIF(D34:D37,"x")</f>
        <v>0</v>
      </c>
      <c r="E33" s="153">
        <f t="shared" ref="E33:G33" si="5">COUNTIF(E34:E37,"x")</f>
        <v>0</v>
      </c>
      <c r="F33" s="187">
        <f t="shared" si="5"/>
        <v>0</v>
      </c>
      <c r="G33" s="153">
        <f t="shared" si="5"/>
        <v>0</v>
      </c>
      <c r="H33" s="158"/>
      <c r="I33" s="78"/>
      <c r="J33" s="78"/>
    </row>
    <row r="34" spans="1:10" ht="30" x14ac:dyDescent="0.25">
      <c r="C34" s="52" t="s">
        <v>192</v>
      </c>
      <c r="D34" s="202"/>
      <c r="E34" s="202"/>
      <c r="F34" s="202"/>
      <c r="G34" s="202"/>
      <c r="H34" s="185"/>
      <c r="I34" s="266"/>
      <c r="J34" s="266"/>
    </row>
    <row r="35" spans="1:10" ht="30" x14ac:dyDescent="0.25">
      <c r="C35" s="52" t="s">
        <v>193</v>
      </c>
      <c r="D35" s="202"/>
      <c r="E35" s="202"/>
      <c r="F35" s="202"/>
      <c r="G35" s="202"/>
      <c r="H35" s="185"/>
      <c r="I35" s="266"/>
      <c r="J35" s="266"/>
    </row>
    <row r="36" spans="1:10" ht="45" x14ac:dyDescent="0.25">
      <c r="C36" s="52" t="s">
        <v>194</v>
      </c>
      <c r="D36" s="202"/>
      <c r="E36" s="202"/>
      <c r="F36" s="202"/>
      <c r="G36" s="202"/>
      <c r="H36" s="185"/>
      <c r="I36" s="266"/>
      <c r="J36" s="266"/>
    </row>
    <row r="37" spans="1:10" ht="75" x14ac:dyDescent="0.25">
      <c r="C37" s="52" t="s">
        <v>195</v>
      </c>
      <c r="D37" s="202"/>
      <c r="E37" s="202"/>
      <c r="F37" s="202"/>
      <c r="G37" s="202"/>
      <c r="H37" s="185"/>
      <c r="I37" s="266"/>
      <c r="J37" s="266"/>
    </row>
    <row r="38" spans="1:10" x14ac:dyDescent="0.25">
      <c r="C38" s="51"/>
      <c r="D38" s="44"/>
      <c r="E38" s="44"/>
      <c r="F38" s="44"/>
      <c r="G38" s="44"/>
      <c r="H38" s="17"/>
      <c r="J38" s="49"/>
    </row>
    <row r="39" spans="1:10" x14ac:dyDescent="0.25">
      <c r="C39" s="51"/>
      <c r="D39" s="44"/>
      <c r="E39" s="44"/>
      <c r="F39" s="44"/>
      <c r="G39" s="44"/>
      <c r="H39" s="17"/>
      <c r="J39" s="49"/>
    </row>
    <row r="40" spans="1:10" x14ac:dyDescent="0.25">
      <c r="C40" s="51"/>
      <c r="D40" s="44"/>
      <c r="E40" s="44"/>
      <c r="F40" s="44"/>
      <c r="G40" s="44"/>
      <c r="H40" s="17"/>
      <c r="J40" s="49"/>
    </row>
    <row r="41" spans="1:10" x14ac:dyDescent="0.25">
      <c r="C41" s="51"/>
      <c r="D41" s="44"/>
      <c r="E41" s="44"/>
      <c r="F41" s="44"/>
      <c r="G41" s="44"/>
      <c r="H41" s="17"/>
      <c r="J41" s="49"/>
    </row>
    <row r="42" spans="1:10" x14ac:dyDescent="0.25">
      <c r="C42" s="51"/>
      <c r="D42" s="44"/>
      <c r="E42" s="44"/>
      <c r="F42" s="44"/>
      <c r="G42" s="44"/>
      <c r="H42" s="17"/>
      <c r="J42" s="49"/>
    </row>
    <row r="43" spans="1:10" x14ac:dyDescent="0.25">
      <c r="C43" s="51"/>
      <c r="D43" s="44"/>
      <c r="E43" s="44"/>
      <c r="F43" s="44"/>
      <c r="G43" s="44"/>
      <c r="H43" s="17"/>
      <c r="J43" s="49"/>
    </row>
    <row r="44" spans="1:10" x14ac:dyDescent="0.25">
      <c r="C44" s="51"/>
      <c r="D44" s="44"/>
      <c r="E44" s="44"/>
      <c r="F44" s="44"/>
      <c r="G44" s="44"/>
      <c r="H44" s="17"/>
      <c r="J44" s="49"/>
    </row>
    <row r="45" spans="1:10" x14ac:dyDescent="0.25">
      <c r="C45" s="51"/>
      <c r="D45" s="44"/>
      <c r="E45" s="44"/>
      <c r="F45" s="44"/>
      <c r="G45" s="44"/>
      <c r="H45" s="17"/>
      <c r="J45" s="49"/>
    </row>
    <row r="46" spans="1:10" x14ac:dyDescent="0.25">
      <c r="C46" s="51"/>
      <c r="D46" s="44"/>
      <c r="E46" s="44"/>
      <c r="F46" s="44"/>
      <c r="G46" s="44"/>
      <c r="H46" s="17"/>
      <c r="J46" s="49"/>
    </row>
    <row r="47" spans="1:10" x14ac:dyDescent="0.25">
      <c r="C47" s="51"/>
      <c r="D47" s="44"/>
      <c r="E47" s="44"/>
      <c r="F47" s="44"/>
      <c r="G47" s="44"/>
      <c r="H47" s="17"/>
      <c r="J47" s="49"/>
    </row>
    <row r="48" spans="1:10" x14ac:dyDescent="0.25">
      <c r="C48" s="51"/>
      <c r="D48" s="44"/>
      <c r="E48" s="44"/>
      <c r="F48" s="44"/>
      <c r="G48" s="44"/>
      <c r="H48" s="17"/>
      <c r="J48" s="49"/>
    </row>
    <row r="49" spans="3:10" x14ac:dyDescent="0.25">
      <c r="C49" s="51"/>
      <c r="D49" s="44"/>
      <c r="E49" s="44"/>
      <c r="F49" s="44"/>
      <c r="G49" s="44"/>
      <c r="H49" s="17"/>
      <c r="J49" s="49"/>
    </row>
    <row r="50" spans="3:10" x14ac:dyDescent="0.25">
      <c r="C50" s="51"/>
      <c r="D50" s="44"/>
      <c r="E50" s="44"/>
      <c r="F50" s="44"/>
      <c r="G50" s="44"/>
      <c r="H50" s="17"/>
      <c r="J50" s="49"/>
    </row>
    <row r="51" spans="3:10" x14ac:dyDescent="0.25">
      <c r="C51" s="51"/>
      <c r="D51" s="44"/>
      <c r="E51" s="44"/>
      <c r="F51" s="44"/>
      <c r="G51" s="44"/>
      <c r="H51" s="17"/>
      <c r="J51" s="49"/>
    </row>
    <row r="52" spans="3:10" x14ac:dyDescent="0.25">
      <c r="C52" s="51"/>
      <c r="D52" s="44"/>
      <c r="E52" s="44"/>
      <c r="F52" s="44"/>
      <c r="G52" s="44"/>
      <c r="H52" s="17"/>
      <c r="J52" s="49"/>
    </row>
    <row r="53" spans="3:10" x14ac:dyDescent="0.25">
      <c r="C53" s="51"/>
      <c r="D53" s="44"/>
      <c r="E53" s="44"/>
      <c r="F53" s="44"/>
      <c r="G53" s="44"/>
      <c r="H53" s="17"/>
      <c r="J53" s="49"/>
    </row>
    <row r="54" spans="3:10" x14ac:dyDescent="0.25">
      <c r="C54" s="51"/>
      <c r="D54" s="44"/>
      <c r="E54" s="44"/>
      <c r="F54" s="44"/>
      <c r="G54" s="44"/>
      <c r="H54" s="17"/>
      <c r="J54" s="49"/>
    </row>
    <row r="55" spans="3:10" x14ac:dyDescent="0.25">
      <c r="C55" s="51"/>
      <c r="D55" s="44"/>
      <c r="E55" s="44"/>
      <c r="F55" s="44"/>
      <c r="G55" s="44"/>
      <c r="H55" s="17"/>
      <c r="J55" s="49"/>
    </row>
    <row r="56" spans="3:10" x14ac:dyDescent="0.25">
      <c r="C56" s="51"/>
      <c r="D56" s="44"/>
      <c r="E56" s="44"/>
      <c r="F56" s="44"/>
      <c r="G56" s="44"/>
      <c r="H56" s="17"/>
      <c r="J56" s="49"/>
    </row>
    <row r="57" spans="3:10" x14ac:dyDescent="0.25">
      <c r="C57" s="51"/>
      <c r="D57" s="44"/>
      <c r="E57" s="44"/>
      <c r="F57" s="44"/>
      <c r="G57" s="44"/>
      <c r="H57" s="17"/>
      <c r="J57" s="49"/>
    </row>
    <row r="58" spans="3:10" x14ac:dyDescent="0.25">
      <c r="C58" s="51"/>
      <c r="D58" s="44"/>
      <c r="E58" s="44"/>
      <c r="F58" s="44"/>
      <c r="G58" s="44"/>
      <c r="H58" s="17"/>
      <c r="J58" s="49"/>
    </row>
    <row r="59" spans="3:10" x14ac:dyDescent="0.25">
      <c r="C59" s="51"/>
      <c r="D59" s="44"/>
      <c r="E59" s="44"/>
      <c r="F59" s="44"/>
      <c r="G59" s="44"/>
      <c r="H59" s="17"/>
      <c r="J59" s="49"/>
    </row>
    <row r="60" spans="3:10" x14ac:dyDescent="0.25">
      <c r="C60" s="51"/>
      <c r="D60" s="44"/>
      <c r="E60" s="44"/>
      <c r="F60" s="44"/>
      <c r="G60" s="44"/>
      <c r="H60" s="17"/>
      <c r="J60" s="49"/>
    </row>
    <row r="61" spans="3:10" x14ac:dyDescent="0.25">
      <c r="C61" s="51"/>
      <c r="D61" s="44"/>
      <c r="E61" s="44"/>
      <c r="F61" s="44"/>
      <c r="G61" s="44"/>
      <c r="H61" s="17"/>
      <c r="J61" s="49"/>
    </row>
    <row r="62" spans="3:10" x14ac:dyDescent="0.25">
      <c r="C62" s="51"/>
      <c r="D62" s="44"/>
      <c r="E62" s="44"/>
      <c r="F62" s="44"/>
      <c r="G62" s="44"/>
      <c r="H62" s="17"/>
      <c r="J62" s="49"/>
    </row>
    <row r="63" spans="3:10" x14ac:dyDescent="0.25">
      <c r="C63" s="51"/>
      <c r="D63" s="44"/>
      <c r="E63" s="44"/>
      <c r="F63" s="44"/>
      <c r="G63" s="44"/>
      <c r="H63" s="17"/>
      <c r="J63" s="49"/>
    </row>
    <row r="64" spans="3:10" x14ac:dyDescent="0.25">
      <c r="C64" s="51"/>
      <c r="D64" s="44"/>
      <c r="E64" s="44"/>
      <c r="F64" s="44"/>
      <c r="G64" s="44"/>
      <c r="H64" s="17"/>
      <c r="J64" s="49"/>
    </row>
    <row r="65" spans="3:10" x14ac:dyDescent="0.25">
      <c r="C65" s="51"/>
      <c r="D65" s="44"/>
      <c r="E65" s="44"/>
      <c r="F65" s="44"/>
      <c r="G65" s="44"/>
      <c r="H65" s="17"/>
      <c r="J65" s="49"/>
    </row>
    <row r="66" spans="3:10" x14ac:dyDescent="0.25">
      <c r="C66" s="51"/>
      <c r="D66" s="44"/>
      <c r="E66" s="44"/>
      <c r="F66" s="44"/>
      <c r="G66" s="44"/>
      <c r="H66" s="17"/>
      <c r="J66" s="49"/>
    </row>
    <row r="67" spans="3:10" x14ac:dyDescent="0.25">
      <c r="C67" s="51"/>
      <c r="D67" s="44"/>
      <c r="E67" s="44"/>
      <c r="F67" s="44"/>
      <c r="G67" s="44"/>
      <c r="H67" s="17"/>
      <c r="J67" s="49"/>
    </row>
    <row r="68" spans="3:10" x14ac:dyDescent="0.25">
      <c r="C68" s="51"/>
      <c r="D68" s="44"/>
      <c r="E68" s="44"/>
      <c r="F68" s="44"/>
      <c r="G68" s="44"/>
      <c r="H68" s="17"/>
      <c r="J68" s="49"/>
    </row>
    <row r="69" spans="3:10" x14ac:dyDescent="0.25">
      <c r="C69" s="51"/>
      <c r="D69" s="44"/>
      <c r="E69" s="44"/>
      <c r="F69" s="44"/>
      <c r="G69" s="44"/>
      <c r="H69" s="17"/>
      <c r="J69" s="49"/>
    </row>
    <row r="70" spans="3:10" x14ac:dyDescent="0.25">
      <c r="C70" s="51"/>
      <c r="D70" s="44"/>
      <c r="E70" s="44"/>
      <c r="F70" s="44"/>
      <c r="G70" s="44"/>
      <c r="H70" s="17"/>
      <c r="J70" s="49"/>
    </row>
    <row r="71" spans="3:10" x14ac:dyDescent="0.25">
      <c r="C71" s="51"/>
      <c r="D71" s="44"/>
      <c r="E71" s="44"/>
      <c r="F71" s="44"/>
      <c r="G71" s="44"/>
      <c r="H71" s="17"/>
      <c r="J71" s="49"/>
    </row>
    <row r="72" spans="3:10" x14ac:dyDescent="0.25">
      <c r="C72" s="51"/>
      <c r="D72" s="44"/>
      <c r="E72" s="44"/>
      <c r="F72" s="44"/>
      <c r="G72" s="44"/>
      <c r="H72" s="17"/>
      <c r="J72" s="49"/>
    </row>
    <row r="73" spans="3:10" x14ac:dyDescent="0.25">
      <c r="C73" s="51"/>
      <c r="D73" s="44"/>
      <c r="E73" s="44"/>
      <c r="F73" s="44"/>
      <c r="G73" s="44"/>
      <c r="H73" s="17"/>
      <c r="J73" s="49"/>
    </row>
    <row r="74" spans="3:10" x14ac:dyDescent="0.25">
      <c r="C74" s="51"/>
      <c r="D74" s="44"/>
      <c r="E74" s="44"/>
      <c r="F74" s="44"/>
      <c r="G74" s="44"/>
      <c r="H74" s="17"/>
      <c r="J74" s="49"/>
    </row>
    <row r="75" spans="3:10" x14ac:dyDescent="0.25">
      <c r="C75" s="51"/>
      <c r="D75" s="44"/>
      <c r="E75" s="44"/>
      <c r="F75" s="44"/>
      <c r="G75" s="44"/>
      <c r="H75" s="17"/>
      <c r="J75" s="49"/>
    </row>
    <row r="76" spans="3:10" x14ac:dyDescent="0.25">
      <c r="C76" s="51"/>
      <c r="D76" s="44"/>
      <c r="E76" s="44"/>
      <c r="F76" s="44"/>
      <c r="G76" s="44"/>
      <c r="H76" s="17"/>
      <c r="J76" s="49"/>
    </row>
    <row r="77" spans="3:10" x14ac:dyDescent="0.25">
      <c r="C77" s="51"/>
      <c r="D77" s="44"/>
      <c r="E77" s="44"/>
      <c r="F77" s="44"/>
      <c r="G77" s="44"/>
      <c r="H77" s="17"/>
      <c r="J77" s="49"/>
    </row>
    <row r="78" spans="3:10" x14ac:dyDescent="0.25">
      <c r="C78" s="51"/>
      <c r="D78" s="44"/>
      <c r="E78" s="44"/>
      <c r="F78" s="44"/>
      <c r="G78" s="44"/>
      <c r="H78" s="17"/>
      <c r="J78" s="49"/>
    </row>
    <row r="79" spans="3:10" x14ac:dyDescent="0.25">
      <c r="C79" s="51"/>
      <c r="D79" s="44"/>
      <c r="E79" s="44"/>
      <c r="F79" s="44"/>
      <c r="G79" s="44"/>
      <c r="H79" s="17"/>
      <c r="J79" s="49"/>
    </row>
    <row r="80" spans="3:10" x14ac:dyDescent="0.25">
      <c r="C80" s="51"/>
      <c r="D80" s="44"/>
      <c r="E80" s="44"/>
      <c r="F80" s="44"/>
      <c r="G80" s="44"/>
      <c r="H80" s="17"/>
      <c r="J80" s="49"/>
    </row>
    <row r="81" spans="3:10" x14ac:dyDescent="0.25">
      <c r="C81" s="51"/>
      <c r="D81" s="44"/>
      <c r="E81" s="44"/>
      <c r="F81" s="44"/>
      <c r="G81" s="44"/>
      <c r="H81" s="17"/>
      <c r="J81" s="49"/>
    </row>
    <row r="82" spans="3:10" x14ac:dyDescent="0.25">
      <c r="C82" s="51"/>
      <c r="D82" s="44"/>
      <c r="E82" s="44"/>
      <c r="F82" s="44"/>
      <c r="G82" s="44"/>
      <c r="H82" s="17"/>
      <c r="J82" s="49"/>
    </row>
    <row r="83" spans="3:10" x14ac:dyDescent="0.25">
      <c r="C83" s="51"/>
      <c r="D83" s="44"/>
      <c r="E83" s="44"/>
      <c r="F83" s="44"/>
      <c r="G83" s="44"/>
      <c r="H83" s="17"/>
      <c r="J83" s="49"/>
    </row>
    <row r="84" spans="3:10" x14ac:dyDescent="0.25">
      <c r="C84" s="51"/>
      <c r="D84" s="44"/>
      <c r="E84" s="44"/>
      <c r="F84" s="44"/>
      <c r="G84" s="44"/>
      <c r="H84" s="17"/>
      <c r="J84" s="49"/>
    </row>
    <row r="85" spans="3:10" x14ac:dyDescent="0.25">
      <c r="C85" s="51"/>
      <c r="D85" s="44"/>
      <c r="E85" s="44"/>
      <c r="F85" s="44"/>
      <c r="G85" s="44"/>
      <c r="H85" s="17"/>
      <c r="J85" s="49"/>
    </row>
    <row r="86" spans="3:10" x14ac:dyDescent="0.25">
      <c r="C86" s="51"/>
      <c r="D86" s="44"/>
      <c r="E86" s="44"/>
      <c r="F86" s="44"/>
      <c r="G86" s="44"/>
      <c r="H86" s="17"/>
      <c r="J86" s="49"/>
    </row>
    <row r="87" spans="3:10" x14ac:dyDescent="0.25">
      <c r="C87" s="51"/>
      <c r="D87" s="44"/>
      <c r="E87" s="44"/>
      <c r="F87" s="44"/>
      <c r="G87" s="44"/>
      <c r="H87" s="17"/>
      <c r="J87" s="49"/>
    </row>
    <row r="88" spans="3:10" x14ac:dyDescent="0.25">
      <c r="C88" s="51"/>
      <c r="D88" s="44"/>
      <c r="E88" s="44"/>
      <c r="F88" s="44"/>
      <c r="G88" s="44"/>
      <c r="H88" s="17"/>
      <c r="J88" s="49"/>
    </row>
    <row r="89" spans="3:10" x14ac:dyDescent="0.25">
      <c r="C89" s="51"/>
      <c r="D89" s="44"/>
      <c r="E89" s="44"/>
      <c r="F89" s="44"/>
      <c r="G89" s="44"/>
      <c r="H89" s="17"/>
      <c r="J89" s="49"/>
    </row>
    <row r="90" spans="3:10" x14ac:dyDescent="0.25">
      <c r="C90" s="51"/>
      <c r="D90" s="44"/>
      <c r="E90" s="44"/>
      <c r="F90" s="44"/>
      <c r="G90" s="44"/>
      <c r="H90" s="17"/>
      <c r="J90" s="49"/>
    </row>
    <row r="91" spans="3:10" x14ac:dyDescent="0.25">
      <c r="C91" s="51"/>
      <c r="D91" s="44"/>
      <c r="E91" s="44"/>
      <c r="F91" s="44"/>
      <c r="G91" s="44"/>
      <c r="H91" s="17"/>
      <c r="J91" s="49"/>
    </row>
    <row r="92" spans="3:10" x14ac:dyDescent="0.25">
      <c r="C92" s="51"/>
      <c r="D92" s="44"/>
      <c r="E92" s="44"/>
      <c r="F92" s="44"/>
      <c r="G92" s="44"/>
      <c r="H92" s="17"/>
      <c r="J92" s="49"/>
    </row>
    <row r="93" spans="3:10" x14ac:dyDescent="0.25">
      <c r="C93" s="51"/>
      <c r="D93" s="44"/>
      <c r="E93" s="44"/>
      <c r="F93" s="44"/>
      <c r="G93" s="44"/>
      <c r="H93" s="17"/>
      <c r="J93" s="49"/>
    </row>
    <row r="94" spans="3:10" x14ac:dyDescent="0.25">
      <c r="C94" s="51"/>
      <c r="D94" s="44"/>
      <c r="E94" s="44"/>
      <c r="F94" s="44"/>
      <c r="G94" s="44"/>
      <c r="H94" s="17"/>
      <c r="J94" s="49"/>
    </row>
    <row r="95" spans="3:10" x14ac:dyDescent="0.25">
      <c r="C95" s="51"/>
      <c r="D95" s="44"/>
      <c r="E95" s="44"/>
      <c r="F95" s="44"/>
      <c r="G95" s="44"/>
      <c r="H95" s="17"/>
      <c r="J95" s="49"/>
    </row>
    <row r="96" spans="3:10" x14ac:dyDescent="0.25">
      <c r="C96" s="51"/>
      <c r="D96" s="44"/>
      <c r="E96" s="44"/>
      <c r="F96" s="44"/>
      <c r="G96" s="44"/>
      <c r="H96" s="17"/>
      <c r="J96" s="49"/>
    </row>
    <row r="97" spans="3:10" x14ac:dyDescent="0.25">
      <c r="C97" s="51"/>
      <c r="D97" s="44"/>
      <c r="E97" s="44"/>
      <c r="F97" s="44"/>
      <c r="G97" s="44"/>
      <c r="H97" s="17"/>
      <c r="J97" s="49"/>
    </row>
    <row r="98" spans="3:10" x14ac:dyDescent="0.25">
      <c r="C98" s="51"/>
      <c r="D98" s="44"/>
      <c r="E98" s="44"/>
      <c r="F98" s="44"/>
      <c r="G98" s="44"/>
      <c r="H98" s="17"/>
      <c r="J98" s="49"/>
    </row>
    <row r="99" spans="3:10" x14ac:dyDescent="0.25">
      <c r="C99" s="51"/>
      <c r="D99" s="44"/>
      <c r="E99" s="44"/>
      <c r="F99" s="44"/>
      <c r="G99" s="44"/>
      <c r="H99" s="17"/>
      <c r="J99" s="49"/>
    </row>
    <row r="100" spans="3:10" x14ac:dyDescent="0.25">
      <c r="C100" s="51"/>
      <c r="D100" s="44"/>
      <c r="E100" s="44"/>
      <c r="F100" s="44"/>
      <c r="G100" s="44"/>
      <c r="H100" s="17"/>
      <c r="J100" s="49"/>
    </row>
    <row r="101" spans="3:10" x14ac:dyDescent="0.25">
      <c r="C101" s="51"/>
      <c r="D101" s="44"/>
      <c r="E101" s="44"/>
      <c r="F101" s="44"/>
      <c r="G101" s="44"/>
      <c r="H101" s="17"/>
      <c r="J101" s="49"/>
    </row>
    <row r="102" spans="3:10" x14ac:dyDescent="0.25">
      <c r="C102" s="51"/>
      <c r="D102" s="44"/>
      <c r="E102" s="44"/>
      <c r="F102" s="44"/>
      <c r="G102" s="44"/>
      <c r="H102" s="17"/>
      <c r="J102" s="49"/>
    </row>
    <row r="103" spans="3:10" x14ac:dyDescent="0.25">
      <c r="C103" s="51"/>
      <c r="D103" s="44"/>
      <c r="E103" s="44"/>
      <c r="F103" s="44"/>
      <c r="G103" s="44"/>
      <c r="H103" s="17"/>
      <c r="J103" s="49"/>
    </row>
    <row r="104" spans="3:10" x14ac:dyDescent="0.25">
      <c r="C104" s="51"/>
      <c r="D104" s="44"/>
      <c r="E104" s="44"/>
      <c r="F104" s="44"/>
      <c r="G104" s="44"/>
      <c r="H104" s="17"/>
      <c r="J104" s="49"/>
    </row>
    <row r="105" spans="3:10" x14ac:dyDescent="0.25">
      <c r="C105" s="51"/>
      <c r="D105" s="44"/>
      <c r="E105" s="44"/>
      <c r="F105" s="44"/>
      <c r="G105" s="44"/>
      <c r="H105" s="17"/>
      <c r="J105" s="49"/>
    </row>
    <row r="106" spans="3:10" x14ac:dyDescent="0.25">
      <c r="C106" s="51"/>
      <c r="D106" s="44"/>
      <c r="E106" s="44"/>
      <c r="F106" s="44"/>
      <c r="G106" s="44"/>
      <c r="H106" s="17"/>
      <c r="J106" s="49"/>
    </row>
    <row r="107" spans="3:10" x14ac:dyDescent="0.25">
      <c r="C107" s="51"/>
      <c r="D107" s="44"/>
      <c r="E107" s="44"/>
      <c r="F107" s="44"/>
      <c r="G107" s="44"/>
      <c r="H107" s="17"/>
      <c r="J107" s="49"/>
    </row>
    <row r="108" spans="3:10" x14ac:dyDescent="0.25">
      <c r="C108" s="51"/>
      <c r="D108" s="44"/>
      <c r="E108" s="44"/>
      <c r="F108" s="44"/>
      <c r="G108" s="44"/>
      <c r="H108" s="17"/>
      <c r="J108" s="49"/>
    </row>
    <row r="109" spans="3:10" x14ac:dyDescent="0.25">
      <c r="C109" s="51"/>
      <c r="D109" s="44"/>
      <c r="E109" s="44"/>
      <c r="F109" s="44"/>
      <c r="G109" s="44"/>
      <c r="H109" s="17"/>
      <c r="J109" s="49"/>
    </row>
    <row r="110" spans="3:10" x14ac:dyDescent="0.25">
      <c r="C110" s="51"/>
      <c r="D110" s="44"/>
      <c r="E110" s="44"/>
      <c r="F110" s="44"/>
      <c r="G110" s="44"/>
      <c r="H110" s="17"/>
      <c r="J110" s="49"/>
    </row>
    <row r="111" spans="3:10" x14ac:dyDescent="0.25">
      <c r="C111" s="51"/>
      <c r="D111" s="44"/>
      <c r="E111" s="44"/>
      <c r="F111" s="44"/>
      <c r="G111" s="44"/>
      <c r="H111" s="17"/>
      <c r="J111" s="49"/>
    </row>
    <row r="112" spans="3:10" x14ac:dyDescent="0.25">
      <c r="C112" s="51"/>
      <c r="D112" s="44"/>
      <c r="E112" s="44"/>
      <c r="F112" s="44"/>
      <c r="G112" s="44"/>
      <c r="H112" s="17"/>
      <c r="J112" s="49"/>
    </row>
    <row r="113" spans="3:10" x14ac:dyDescent="0.25">
      <c r="C113" s="51"/>
      <c r="D113" s="44"/>
      <c r="E113" s="44"/>
      <c r="F113" s="44"/>
      <c r="G113" s="44"/>
      <c r="H113" s="17"/>
      <c r="J113" s="49"/>
    </row>
    <row r="114" spans="3:10" x14ac:dyDescent="0.25">
      <c r="C114" s="51"/>
      <c r="D114" s="44"/>
      <c r="E114" s="44"/>
      <c r="F114" s="44"/>
      <c r="G114" s="44"/>
      <c r="H114" s="17"/>
      <c r="J114" s="49"/>
    </row>
    <row r="115" spans="3:10" x14ac:dyDescent="0.25">
      <c r="C115" s="51"/>
      <c r="D115" s="44"/>
      <c r="E115" s="44"/>
      <c r="F115" s="44"/>
      <c r="G115" s="44"/>
      <c r="H115" s="17"/>
      <c r="J115" s="49"/>
    </row>
    <row r="116" spans="3:10" x14ac:dyDescent="0.25">
      <c r="C116" s="51"/>
      <c r="D116" s="44"/>
      <c r="E116" s="44"/>
      <c r="F116" s="44"/>
      <c r="G116" s="44"/>
      <c r="H116" s="17"/>
      <c r="J116" s="49"/>
    </row>
    <row r="117" spans="3:10" x14ac:dyDescent="0.25">
      <c r="C117" s="51"/>
      <c r="D117" s="44"/>
      <c r="E117" s="44"/>
      <c r="F117" s="44"/>
      <c r="G117" s="44"/>
      <c r="H117" s="17"/>
      <c r="J117" s="49"/>
    </row>
    <row r="118" spans="3:10" x14ac:dyDescent="0.25">
      <c r="C118" s="51"/>
      <c r="D118" s="44"/>
      <c r="E118" s="44"/>
      <c r="F118" s="44"/>
      <c r="G118" s="44"/>
      <c r="H118" s="17"/>
      <c r="J118" s="49"/>
    </row>
    <row r="119" spans="3:10" x14ac:dyDescent="0.25">
      <c r="C119" s="51"/>
      <c r="D119" s="44"/>
      <c r="E119" s="44"/>
      <c r="F119" s="44"/>
      <c r="G119" s="44"/>
      <c r="H119" s="17"/>
      <c r="J119" s="49"/>
    </row>
    <row r="120" spans="3:10" x14ac:dyDescent="0.25">
      <c r="C120" s="51"/>
      <c r="D120" s="44"/>
      <c r="E120" s="44"/>
      <c r="F120" s="44"/>
      <c r="G120" s="44"/>
      <c r="H120" s="17"/>
      <c r="J120" s="49"/>
    </row>
    <row r="121" spans="3:10" x14ac:dyDescent="0.25">
      <c r="C121" s="51"/>
      <c r="D121" s="44"/>
      <c r="E121" s="44"/>
      <c r="F121" s="44"/>
      <c r="G121" s="44"/>
      <c r="H121" s="17"/>
      <c r="J121" s="49"/>
    </row>
    <row r="122" spans="3:10" x14ac:dyDescent="0.25">
      <c r="C122" s="51"/>
      <c r="D122" s="44"/>
      <c r="E122" s="44"/>
      <c r="F122" s="44"/>
      <c r="G122" s="44"/>
      <c r="H122" s="17"/>
      <c r="J122" s="49"/>
    </row>
    <row r="123" spans="3:10" x14ac:dyDescent="0.25">
      <c r="C123" s="51"/>
      <c r="D123" s="44"/>
      <c r="E123" s="44"/>
      <c r="F123" s="44"/>
      <c r="G123" s="44"/>
      <c r="H123" s="17"/>
      <c r="J123" s="49"/>
    </row>
    <row r="124" spans="3:10" x14ac:dyDescent="0.25">
      <c r="C124" s="51"/>
      <c r="D124" s="44"/>
      <c r="E124" s="44"/>
      <c r="F124" s="44"/>
      <c r="G124" s="44"/>
      <c r="H124" s="17"/>
      <c r="J124" s="49"/>
    </row>
    <row r="125" spans="3:10" x14ac:dyDescent="0.25">
      <c r="C125" s="51"/>
      <c r="D125" s="44"/>
      <c r="E125" s="44"/>
      <c r="F125" s="44"/>
      <c r="G125" s="44"/>
      <c r="H125" s="17"/>
      <c r="J125" s="49"/>
    </row>
    <row r="126" spans="3:10" x14ac:dyDescent="0.25">
      <c r="C126" s="51"/>
      <c r="D126" s="44"/>
      <c r="E126" s="44"/>
      <c r="F126" s="44"/>
      <c r="G126" s="44"/>
      <c r="H126" s="17"/>
      <c r="J126" s="49"/>
    </row>
    <row r="127" spans="3:10" x14ac:dyDescent="0.25">
      <c r="C127" s="51"/>
      <c r="D127" s="44"/>
      <c r="E127" s="44"/>
      <c r="F127" s="44"/>
      <c r="G127" s="44"/>
      <c r="H127" s="17"/>
      <c r="J127" s="49"/>
    </row>
    <row r="128" spans="3:10" x14ac:dyDescent="0.25">
      <c r="C128" s="51"/>
      <c r="D128" s="44"/>
      <c r="E128" s="44"/>
      <c r="F128" s="44"/>
      <c r="G128" s="44"/>
      <c r="H128" s="17"/>
      <c r="J128" s="49"/>
    </row>
    <row r="129" spans="3:10" x14ac:dyDescent="0.25">
      <c r="C129" s="51"/>
      <c r="D129" s="44"/>
      <c r="E129" s="44"/>
      <c r="F129" s="44"/>
      <c r="G129" s="44"/>
      <c r="H129" s="17"/>
      <c r="J129" s="49"/>
    </row>
    <row r="130" spans="3:10" x14ac:dyDescent="0.25">
      <c r="C130" s="51"/>
      <c r="D130" s="44"/>
      <c r="E130" s="44"/>
      <c r="F130" s="44"/>
      <c r="G130" s="44"/>
      <c r="H130" s="17"/>
      <c r="J130" s="49"/>
    </row>
    <row r="131" spans="3:10" x14ac:dyDescent="0.25">
      <c r="C131" s="51"/>
      <c r="D131" s="44"/>
      <c r="E131" s="44"/>
      <c r="F131" s="44"/>
      <c r="G131" s="44"/>
      <c r="H131" s="17"/>
      <c r="J131" s="49"/>
    </row>
    <row r="132" spans="3:10" x14ac:dyDescent="0.25">
      <c r="C132" s="51"/>
      <c r="D132" s="44"/>
      <c r="E132" s="44"/>
      <c r="F132" s="44"/>
      <c r="G132" s="44"/>
      <c r="H132" s="17"/>
      <c r="J132" s="49"/>
    </row>
  </sheetData>
  <sheetProtection password="F638" sheet="1" objects="1" scenarios="1"/>
  <mergeCells count="4">
    <mergeCell ref="D12:G12"/>
    <mergeCell ref="F6:G6"/>
    <mergeCell ref="F7:G7"/>
    <mergeCell ref="F8:G8"/>
  </mergeCell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Sheet1!$A$2:$A$6</xm:f>
          </x14:formula1>
          <xm:sqref>D8</xm:sqref>
        </x14:dataValidation>
        <x14:dataValidation type="list" allowBlank="1" showInputMessage="1" showErrorMessage="1">
          <x14:formula1>
            <xm:f>Sheet1!$A$8:$A$9</xm:f>
          </x14:formula1>
          <xm:sqref>D17:G18 D20:G23 D25:G25 D27:G32 D34:G37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zoomScale="90" zoomScaleNormal="90" workbookViewId="0">
      <selection activeCell="D11" sqref="D11"/>
    </sheetView>
  </sheetViews>
  <sheetFormatPr defaultColWidth="9.140625" defaultRowHeight="15" x14ac:dyDescent="0.25"/>
  <cols>
    <col min="1" max="1" width="30.85546875" style="18" customWidth="1"/>
    <col min="2" max="2" width="20.28515625" style="15" customWidth="1"/>
    <col min="3" max="3" width="63.7109375" style="40" customWidth="1"/>
    <col min="4" max="4" width="13" style="37" customWidth="1"/>
    <col min="5" max="5" width="17.85546875" style="37" customWidth="1"/>
    <col min="6" max="6" width="17.85546875" style="199" customWidth="1"/>
    <col min="7" max="7" width="15.140625" style="37" customWidth="1"/>
    <col min="8" max="8" width="48.42578125" style="48" bestFit="1" customWidth="1"/>
    <col min="9" max="9" width="19.28515625" style="48" customWidth="1"/>
    <col min="10" max="16384" width="9.140625" style="18"/>
  </cols>
  <sheetData>
    <row r="2" spans="1:9" ht="21" thickBot="1" x14ac:dyDescent="0.35">
      <c r="A2" s="1" t="s">
        <v>0</v>
      </c>
    </row>
    <row r="3" spans="1:9" ht="19.5" thickBot="1" x14ac:dyDescent="0.35">
      <c r="A3" s="6" t="s">
        <v>409</v>
      </c>
      <c r="D3" s="210">
        <f>AVERAGE(D8,D9,D10)</f>
        <v>1</v>
      </c>
      <c r="E3" s="57"/>
      <c r="F3" s="198"/>
      <c r="G3" s="57"/>
    </row>
    <row r="4" spans="1:9" s="178" customFormat="1" ht="18.75" x14ac:dyDescent="0.3">
      <c r="A4" s="116"/>
      <c r="B4" s="176"/>
      <c r="C4" s="182"/>
      <c r="D4" s="267"/>
      <c r="E4" s="198"/>
      <c r="F4" s="198"/>
      <c r="G4" s="198"/>
      <c r="H4" s="163"/>
      <c r="I4" s="163"/>
    </row>
    <row r="5" spans="1:9" s="178" customFormat="1" ht="19.5" thickBot="1" x14ac:dyDescent="0.35">
      <c r="A5" s="116"/>
      <c r="B5" s="176"/>
      <c r="C5" s="182"/>
      <c r="D5" s="267"/>
      <c r="E5" s="198"/>
      <c r="F5" s="198"/>
      <c r="G5" s="198"/>
      <c r="H5" s="163"/>
      <c r="I5" s="163"/>
    </row>
    <row r="6" spans="1:9" ht="32.25" thickBot="1" x14ac:dyDescent="0.3">
      <c r="A6" s="21" t="s">
        <v>221</v>
      </c>
      <c r="B6" s="21" t="s">
        <v>12</v>
      </c>
      <c r="C6" s="90" t="s">
        <v>218</v>
      </c>
      <c r="D6" s="38" t="s">
        <v>1</v>
      </c>
      <c r="E6" s="58" t="s">
        <v>284</v>
      </c>
      <c r="F6" s="291" t="s">
        <v>285</v>
      </c>
      <c r="G6" s="292"/>
      <c r="H6" s="47" t="s">
        <v>13</v>
      </c>
      <c r="I6" s="47" t="s">
        <v>2</v>
      </c>
    </row>
    <row r="7" spans="1:9" ht="31.5" thickTop="1" thickBot="1" x14ac:dyDescent="0.3">
      <c r="A7" s="84" t="s">
        <v>9</v>
      </c>
      <c r="B7" s="15">
        <v>13</v>
      </c>
      <c r="E7" s="201"/>
      <c r="F7" s="293"/>
      <c r="G7" s="293"/>
    </row>
    <row r="8" spans="1:9" ht="76.5" thickTop="1" thickBot="1" x14ac:dyDescent="0.3">
      <c r="A8" s="40" t="s">
        <v>279</v>
      </c>
      <c r="B8" s="15">
        <v>13.1</v>
      </c>
      <c r="C8" s="40" t="s">
        <v>280</v>
      </c>
      <c r="D8" s="213">
        <v>1</v>
      </c>
      <c r="E8" s="275"/>
      <c r="F8" s="303"/>
      <c r="G8" s="303"/>
      <c r="H8" s="276"/>
      <c r="I8" s="276"/>
    </row>
    <row r="9" spans="1:9" ht="30.75" customHeight="1" thickTop="1" thickBot="1" x14ac:dyDescent="0.3">
      <c r="A9" s="164" t="s">
        <v>125</v>
      </c>
      <c r="B9" s="101">
        <v>13.4</v>
      </c>
      <c r="C9" s="162" t="s">
        <v>328</v>
      </c>
      <c r="D9" s="213">
        <v>1</v>
      </c>
      <c r="E9" s="275"/>
      <c r="F9" s="303"/>
      <c r="G9" s="303"/>
      <c r="H9" s="276"/>
      <c r="I9" s="276"/>
    </row>
    <row r="10" spans="1:9" ht="61.5" thickTop="1" thickBot="1" x14ac:dyDescent="0.3">
      <c r="A10" s="162" t="s">
        <v>126</v>
      </c>
      <c r="B10" s="101">
        <v>13.5</v>
      </c>
      <c r="C10" s="162" t="s">
        <v>329</v>
      </c>
      <c r="D10" s="213">
        <v>1</v>
      </c>
      <c r="E10" s="275"/>
      <c r="F10" s="303"/>
      <c r="G10" s="303"/>
      <c r="H10" s="276"/>
      <c r="I10" s="276"/>
    </row>
    <row r="11" spans="1:9" ht="19.5" thickTop="1" x14ac:dyDescent="0.3">
      <c r="A11" s="31"/>
      <c r="D11" s="57"/>
      <c r="E11" s="57"/>
      <c r="F11" s="198"/>
      <c r="G11" s="57"/>
    </row>
    <row r="12" spans="1:9" ht="9" customHeight="1" x14ac:dyDescent="0.25">
      <c r="A12" s="93"/>
      <c r="B12" s="94"/>
      <c r="C12" s="95"/>
      <c r="D12" s="96"/>
      <c r="E12" s="96"/>
      <c r="F12" s="140"/>
      <c r="G12" s="96"/>
      <c r="H12" s="97"/>
      <c r="I12" s="98"/>
    </row>
    <row r="13" spans="1:9" ht="15.75" thickBot="1" x14ac:dyDescent="0.3"/>
    <row r="14" spans="1:9" ht="16.5" thickBot="1" x14ac:dyDescent="0.3">
      <c r="A14" s="21" t="s">
        <v>221</v>
      </c>
      <c r="B14" s="21" t="s">
        <v>12</v>
      </c>
      <c r="C14" s="21" t="s">
        <v>219</v>
      </c>
      <c r="D14" s="305" t="s">
        <v>220</v>
      </c>
      <c r="E14" s="306"/>
      <c r="F14" s="306"/>
      <c r="G14" s="307"/>
      <c r="H14" s="47" t="s">
        <v>13</v>
      </c>
      <c r="I14" s="47" t="s">
        <v>2</v>
      </c>
    </row>
    <row r="15" spans="1:9" ht="32.25" thickTop="1" x14ac:dyDescent="0.25">
      <c r="A15" s="60"/>
      <c r="B15" s="60"/>
      <c r="C15" s="64"/>
      <c r="D15" s="81" t="s">
        <v>378</v>
      </c>
      <c r="E15" s="81" t="s">
        <v>379</v>
      </c>
      <c r="F15" s="81" t="s">
        <v>380</v>
      </c>
      <c r="G15" s="81" t="s">
        <v>135</v>
      </c>
      <c r="H15" s="62"/>
      <c r="I15" s="62"/>
    </row>
    <row r="16" spans="1:9" ht="30" hidden="1" x14ac:dyDescent="0.25">
      <c r="A16" s="84" t="s">
        <v>9</v>
      </c>
      <c r="B16" s="15">
        <v>13</v>
      </c>
      <c r="D16" s="167" t="e">
        <f>D17/SUM(D17:G17)</f>
        <v>#DIV/0!</v>
      </c>
      <c r="E16" s="167" t="e">
        <f>E17/SUM(D17:G17)</f>
        <v>#DIV/0!</v>
      </c>
      <c r="F16" s="174"/>
      <c r="G16" s="167" t="e">
        <f>G17/SUM(D17:G17)</f>
        <v>#DIV/0!</v>
      </c>
    </row>
    <row r="17" spans="1:9" x14ac:dyDescent="0.25">
      <c r="D17" s="168">
        <f>SUM(D18,D22,D25,D28)</f>
        <v>0</v>
      </c>
      <c r="E17" s="168">
        <f>SUM(E18,E22,E25,E28)</f>
        <v>0</v>
      </c>
      <c r="F17" s="188">
        <f>SUM(F18,F22,F25,F28)</f>
        <v>0</v>
      </c>
      <c r="G17" s="168">
        <f>SUM(G18,G22,G25,G28)</f>
        <v>0</v>
      </c>
    </row>
    <row r="18" spans="1:9" x14ac:dyDescent="0.25">
      <c r="A18" s="165" t="s">
        <v>279</v>
      </c>
      <c r="B18" s="75">
        <v>13.1</v>
      </c>
      <c r="C18" s="76"/>
      <c r="D18" s="166">
        <f>COUNTIF(D19:D21,"x")</f>
        <v>0</v>
      </c>
      <c r="E18" s="166">
        <f t="shared" ref="E18:G18" si="0">COUNTIF(E19:E21,"x")</f>
        <v>0</v>
      </c>
      <c r="F18" s="187">
        <f t="shared" ref="F18" si="1">COUNTIF(F19:F21,"x")</f>
        <v>0</v>
      </c>
      <c r="G18" s="166">
        <f t="shared" si="0"/>
        <v>0</v>
      </c>
      <c r="H18" s="169"/>
      <c r="I18" s="78"/>
    </row>
    <row r="19" spans="1:9" ht="30" x14ac:dyDescent="0.25">
      <c r="C19" s="40" t="s">
        <v>196</v>
      </c>
      <c r="D19" s="202"/>
      <c r="E19" s="202"/>
      <c r="F19" s="202"/>
      <c r="G19" s="202"/>
      <c r="H19" s="276"/>
      <c r="I19" s="276"/>
    </row>
    <row r="20" spans="1:9" ht="45" x14ac:dyDescent="0.25">
      <c r="C20" s="40" t="s">
        <v>197</v>
      </c>
      <c r="D20" s="202"/>
      <c r="E20" s="202"/>
      <c r="F20" s="202"/>
      <c r="G20" s="202"/>
      <c r="H20" s="276"/>
      <c r="I20" s="276"/>
    </row>
    <row r="21" spans="1:9" x14ac:dyDescent="0.25">
      <c r="C21" s="40" t="s">
        <v>198</v>
      </c>
      <c r="D21" s="202"/>
      <c r="E21" s="202"/>
      <c r="F21" s="202"/>
      <c r="G21" s="202"/>
      <c r="H21" s="276"/>
      <c r="I21" s="276"/>
    </row>
    <row r="22" spans="1:9" x14ac:dyDescent="0.25">
      <c r="A22" s="165" t="s">
        <v>124</v>
      </c>
      <c r="B22" s="75">
        <v>13.2</v>
      </c>
      <c r="C22" s="76"/>
      <c r="D22" s="166">
        <f>COUNTIF(D23:D24,"x")</f>
        <v>0</v>
      </c>
      <c r="E22" s="166">
        <f t="shared" ref="E22:G22" si="2">COUNTIF(E23:E24,"x")</f>
        <v>0</v>
      </c>
      <c r="F22" s="187">
        <f t="shared" si="2"/>
        <v>0</v>
      </c>
      <c r="G22" s="166">
        <f t="shared" si="2"/>
        <v>0</v>
      </c>
      <c r="H22" s="78"/>
      <c r="I22" s="78"/>
    </row>
    <row r="23" spans="1:9" ht="30" x14ac:dyDescent="0.25">
      <c r="C23" s="40" t="s">
        <v>199</v>
      </c>
      <c r="D23" s="202"/>
      <c r="E23" s="202"/>
      <c r="F23" s="202"/>
      <c r="G23" s="202"/>
      <c r="H23" s="276"/>
      <c r="I23" s="276"/>
    </row>
    <row r="24" spans="1:9" ht="60" x14ac:dyDescent="0.25">
      <c r="C24" s="40" t="s">
        <v>330</v>
      </c>
      <c r="D24" s="202"/>
      <c r="E24" s="202"/>
      <c r="F24" s="202"/>
      <c r="G24" s="202"/>
      <c r="H24" s="276"/>
      <c r="I24" s="276"/>
    </row>
    <row r="25" spans="1:9" ht="30" x14ac:dyDescent="0.25">
      <c r="A25" s="165" t="s">
        <v>125</v>
      </c>
      <c r="B25" s="75">
        <v>13.4</v>
      </c>
      <c r="C25" s="76"/>
      <c r="D25" s="166">
        <f>COUNTIF(D26:D27,"x")</f>
        <v>0</v>
      </c>
      <c r="E25" s="166">
        <f t="shared" ref="E25:G25" si="3">COUNTIF(E26:E27,"x")</f>
        <v>0</v>
      </c>
      <c r="F25" s="187">
        <f t="shared" si="3"/>
        <v>0</v>
      </c>
      <c r="G25" s="166">
        <f t="shared" si="3"/>
        <v>0</v>
      </c>
      <c r="H25" s="78"/>
      <c r="I25" s="78"/>
    </row>
    <row r="26" spans="1:9" ht="30" x14ac:dyDescent="0.25">
      <c r="C26" s="36" t="s">
        <v>200</v>
      </c>
      <c r="D26" s="202"/>
      <c r="E26" s="202"/>
      <c r="F26" s="202"/>
      <c r="G26" s="202"/>
      <c r="H26" s="276"/>
      <c r="I26" s="276"/>
    </row>
    <row r="27" spans="1:9" x14ac:dyDescent="0.25">
      <c r="C27" s="40" t="s">
        <v>201</v>
      </c>
      <c r="D27" s="202"/>
      <c r="E27" s="202"/>
      <c r="F27" s="202"/>
      <c r="G27" s="202"/>
      <c r="H27" s="276"/>
      <c r="I27" s="276"/>
    </row>
    <row r="28" spans="1:9" x14ac:dyDescent="0.25">
      <c r="A28" s="165" t="s">
        <v>127</v>
      </c>
      <c r="B28" s="75">
        <v>13.6</v>
      </c>
      <c r="C28" s="76"/>
      <c r="D28" s="166">
        <f>COUNTIF(D29:D33,"x")</f>
        <v>0</v>
      </c>
      <c r="E28" s="166">
        <f t="shared" ref="E28:G28" si="4">COUNTIF(E29:E33,"x")</f>
        <v>0</v>
      </c>
      <c r="F28" s="187">
        <f t="shared" si="4"/>
        <v>0</v>
      </c>
      <c r="G28" s="166">
        <f t="shared" si="4"/>
        <v>0</v>
      </c>
      <c r="H28" s="78"/>
      <c r="I28" s="78"/>
    </row>
    <row r="29" spans="1:9" ht="30" x14ac:dyDescent="0.25">
      <c r="C29" s="40" t="s">
        <v>202</v>
      </c>
      <c r="D29" s="202"/>
      <c r="E29" s="202"/>
      <c r="F29" s="202"/>
      <c r="G29" s="202"/>
      <c r="H29" s="276"/>
      <c r="I29" s="276"/>
    </row>
    <row r="30" spans="1:9" ht="30" x14ac:dyDescent="0.25">
      <c r="C30" s="40" t="s">
        <v>203</v>
      </c>
      <c r="D30" s="202"/>
      <c r="E30" s="202"/>
      <c r="F30" s="202"/>
      <c r="G30" s="202"/>
      <c r="H30" s="276"/>
      <c r="I30" s="276"/>
    </row>
    <row r="31" spans="1:9" ht="30" x14ac:dyDescent="0.25">
      <c r="C31" s="40" t="s">
        <v>204</v>
      </c>
      <c r="D31" s="202"/>
      <c r="E31" s="202"/>
      <c r="F31" s="202"/>
      <c r="G31" s="202"/>
      <c r="H31" s="276"/>
      <c r="I31" s="276"/>
    </row>
    <row r="32" spans="1:9" x14ac:dyDescent="0.25">
      <c r="C32" s="40" t="s">
        <v>205</v>
      </c>
      <c r="D32" s="202"/>
      <c r="E32" s="202"/>
      <c r="F32" s="202"/>
      <c r="G32" s="202"/>
      <c r="H32" s="276"/>
      <c r="I32" s="276"/>
    </row>
    <row r="33" spans="3:9" x14ac:dyDescent="0.25">
      <c r="C33" s="40" t="s">
        <v>206</v>
      </c>
      <c r="D33" s="202"/>
      <c r="E33" s="202"/>
      <c r="F33" s="202"/>
      <c r="G33" s="202"/>
      <c r="H33" s="276"/>
      <c r="I33" s="276"/>
    </row>
    <row r="34" spans="3:9" x14ac:dyDescent="0.25">
      <c r="C34" s="51"/>
      <c r="D34" s="43"/>
      <c r="E34" s="43"/>
      <c r="F34" s="43"/>
      <c r="G34" s="43"/>
      <c r="I34" s="49"/>
    </row>
    <row r="35" spans="3:9" x14ac:dyDescent="0.25">
      <c r="C35" s="51"/>
      <c r="D35" s="43"/>
      <c r="E35" s="43"/>
      <c r="F35" s="43"/>
      <c r="G35" s="43"/>
      <c r="I35" s="49"/>
    </row>
    <row r="36" spans="3:9" x14ac:dyDescent="0.25">
      <c r="C36" s="51"/>
      <c r="D36" s="43"/>
      <c r="E36" s="43"/>
      <c r="F36" s="43"/>
      <c r="G36" s="43"/>
      <c r="I36" s="49"/>
    </row>
  </sheetData>
  <sheetProtection password="F638" sheet="1" objects="1" scenarios="1"/>
  <mergeCells count="6">
    <mergeCell ref="D14:G14"/>
    <mergeCell ref="F6:G6"/>
    <mergeCell ref="F7:G7"/>
    <mergeCell ref="F8:G8"/>
    <mergeCell ref="F9:G9"/>
    <mergeCell ref="F10:G10"/>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Sheet1!$A$2:$A$6</xm:f>
          </x14:formula1>
          <xm:sqref>D8:D10</xm:sqref>
        </x14:dataValidation>
        <x14:dataValidation type="list" allowBlank="1" showInputMessage="1" showErrorMessage="1">
          <x14:formula1>
            <xm:f>Sheet1!$A$8:$A$9</xm:f>
          </x14:formula1>
          <xm:sqref>D19:G21 D23:G24 D26:G27 D29:G33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
  <sheetViews>
    <sheetView zoomScale="90" zoomScaleNormal="90" workbookViewId="0">
      <selection activeCell="C12" sqref="C12"/>
    </sheetView>
  </sheetViews>
  <sheetFormatPr defaultColWidth="9.140625" defaultRowHeight="15" x14ac:dyDescent="0.25"/>
  <cols>
    <col min="1" max="1" width="35.5703125" style="18" customWidth="1"/>
    <col min="2" max="2" width="21.42578125" style="18" customWidth="1"/>
    <col min="3" max="3" width="58.28515625" style="17" customWidth="1"/>
    <col min="4" max="4" width="13" style="37" customWidth="1"/>
    <col min="5" max="5" width="17.85546875" style="37" customWidth="1"/>
    <col min="6" max="6" width="17.85546875" style="199" customWidth="1"/>
    <col min="7" max="7" width="15.140625" style="37" customWidth="1"/>
    <col min="8" max="8" width="48.42578125" style="48" bestFit="1" customWidth="1"/>
    <col min="9" max="9" width="19.140625" style="48" customWidth="1"/>
    <col min="10" max="16384" width="9.140625" style="18"/>
  </cols>
  <sheetData>
    <row r="2" spans="1:9" ht="21" thickBot="1" x14ac:dyDescent="0.35">
      <c r="A2" s="1" t="s">
        <v>0</v>
      </c>
    </row>
    <row r="3" spans="1:9" ht="19.5" thickBot="1" x14ac:dyDescent="0.35">
      <c r="A3" s="6" t="s">
        <v>409</v>
      </c>
      <c r="D3" s="210">
        <f>AVERAGE(D8,D9)</f>
        <v>1</v>
      </c>
      <c r="E3" s="57"/>
      <c r="F3" s="198"/>
      <c r="G3" s="57"/>
    </row>
    <row r="4" spans="1:9" s="178" customFormat="1" ht="18.75" x14ac:dyDescent="0.3">
      <c r="A4" s="116"/>
      <c r="C4" s="106"/>
      <c r="D4" s="267"/>
      <c r="E4" s="198"/>
      <c r="F4" s="198"/>
      <c r="G4" s="198"/>
      <c r="H4" s="163"/>
      <c r="I4" s="163"/>
    </row>
    <row r="5" spans="1:9" s="178" customFormat="1" ht="19.5" thickBot="1" x14ac:dyDescent="0.35">
      <c r="A5" s="116"/>
      <c r="C5" s="106"/>
      <c r="D5" s="267"/>
      <c r="E5" s="198"/>
      <c r="F5" s="198"/>
      <c r="G5" s="198"/>
      <c r="H5" s="163"/>
      <c r="I5" s="163"/>
    </row>
    <row r="6" spans="1:9" ht="32.25" thickBot="1" x14ac:dyDescent="0.3">
      <c r="A6" s="32" t="s">
        <v>221</v>
      </c>
      <c r="B6" s="33" t="s">
        <v>12</v>
      </c>
      <c r="C6" s="21" t="s">
        <v>218</v>
      </c>
      <c r="D6" s="38" t="s">
        <v>1</v>
      </c>
      <c r="E6" s="58" t="s">
        <v>284</v>
      </c>
      <c r="F6" s="291" t="s">
        <v>285</v>
      </c>
      <c r="G6" s="292"/>
      <c r="H6" s="47" t="s">
        <v>13</v>
      </c>
      <c r="I6" s="47" t="s">
        <v>2</v>
      </c>
    </row>
    <row r="7" spans="1:9" ht="16.5" thickTop="1" thickBot="1" x14ac:dyDescent="0.3">
      <c r="A7" s="219" t="s">
        <v>207</v>
      </c>
      <c r="B7" s="15">
        <v>14</v>
      </c>
      <c r="E7" s="201"/>
      <c r="F7" s="293"/>
      <c r="G7" s="293"/>
    </row>
    <row r="8" spans="1:9" ht="31.5" thickTop="1" thickBot="1" x14ac:dyDescent="0.3">
      <c r="C8" s="16" t="s">
        <v>281</v>
      </c>
      <c r="D8" s="213">
        <v>1</v>
      </c>
      <c r="E8" s="275"/>
      <c r="F8" s="303"/>
      <c r="G8" s="303"/>
      <c r="H8" s="276"/>
      <c r="I8" s="276"/>
    </row>
    <row r="9" spans="1:9" ht="31.5" thickTop="1" thickBot="1" x14ac:dyDescent="0.3">
      <c r="C9" s="16" t="s">
        <v>282</v>
      </c>
      <c r="D9" s="213">
        <v>1</v>
      </c>
      <c r="E9" s="275"/>
      <c r="F9" s="303"/>
      <c r="G9" s="303"/>
      <c r="H9" s="276"/>
      <c r="I9" s="276"/>
    </row>
    <row r="10" spans="1:9" ht="15.75" thickTop="1" x14ac:dyDescent="0.25"/>
    <row r="11" spans="1:9" ht="21" customHeight="1" x14ac:dyDescent="0.25">
      <c r="A11" s="93"/>
      <c r="B11" s="94"/>
      <c r="C11" s="95"/>
      <c r="D11" s="96"/>
      <c r="E11" s="96"/>
      <c r="F11" s="140"/>
      <c r="G11" s="96"/>
      <c r="H11" s="97"/>
      <c r="I11" s="98"/>
    </row>
    <row r="12" spans="1:9" ht="15.75" thickBot="1" x14ac:dyDescent="0.3"/>
    <row r="13" spans="1:9" ht="16.5" thickBot="1" x14ac:dyDescent="0.3">
      <c r="A13" s="32" t="s">
        <v>221</v>
      </c>
      <c r="B13" s="33" t="s">
        <v>12</v>
      </c>
      <c r="C13" s="33" t="s">
        <v>219</v>
      </c>
      <c r="D13" s="305" t="s">
        <v>220</v>
      </c>
      <c r="E13" s="306"/>
      <c r="F13" s="306"/>
      <c r="G13" s="307"/>
      <c r="H13" s="47" t="s">
        <v>13</v>
      </c>
      <c r="I13" s="47" t="s">
        <v>2</v>
      </c>
    </row>
    <row r="14" spans="1:9" ht="32.25" thickTop="1" x14ac:dyDescent="0.25">
      <c r="A14" s="63"/>
      <c r="B14" s="65"/>
      <c r="C14" s="60"/>
      <c r="D14" s="81" t="s">
        <v>378</v>
      </c>
      <c r="E14" s="81" t="s">
        <v>379</v>
      </c>
      <c r="F14" s="81" t="s">
        <v>380</v>
      </c>
      <c r="G14" s="81" t="s">
        <v>135</v>
      </c>
      <c r="H14" s="62"/>
      <c r="I14" s="62"/>
    </row>
    <row r="15" spans="1:9" hidden="1" x14ac:dyDescent="0.25">
      <c r="D15" s="174" t="e">
        <f>D16/SUM(D16:G16)</f>
        <v>#DIV/0!</v>
      </c>
      <c r="E15" s="174" t="e">
        <f>E16/SUM(D16:G16)</f>
        <v>#DIV/0!</v>
      </c>
      <c r="F15" s="174"/>
      <c r="G15" s="174" t="e">
        <f>G16/SUM(D16:G16)</f>
        <v>#DIV/0!</v>
      </c>
    </row>
    <row r="16" spans="1:9" x14ac:dyDescent="0.25">
      <c r="A16" s="35"/>
      <c r="B16" s="15"/>
      <c r="C16" s="16"/>
      <c r="D16" s="188">
        <f>D17</f>
        <v>0</v>
      </c>
      <c r="E16" s="188">
        <f t="shared" ref="E16:G16" si="0">E17</f>
        <v>0</v>
      </c>
      <c r="F16" s="188">
        <f t="shared" si="0"/>
        <v>0</v>
      </c>
      <c r="G16" s="188">
        <f t="shared" si="0"/>
        <v>0</v>
      </c>
    </row>
    <row r="17" spans="1:9" x14ac:dyDescent="0.25">
      <c r="A17" s="191"/>
      <c r="B17" s="191"/>
      <c r="C17" s="192"/>
      <c r="D17" s="187">
        <f>COUNTIF(D18:D20,"x")</f>
        <v>0</v>
      </c>
      <c r="E17" s="187">
        <f t="shared" ref="E17:G17" si="1">COUNTIF(E18:E20,"x")</f>
        <v>0</v>
      </c>
      <c r="F17" s="187">
        <f t="shared" ref="F17" si="2">COUNTIF(F18:F20,"x")</f>
        <v>0</v>
      </c>
      <c r="G17" s="187">
        <f t="shared" si="1"/>
        <v>0</v>
      </c>
      <c r="H17" s="193"/>
      <c r="I17" s="193"/>
    </row>
    <row r="18" spans="1:9" x14ac:dyDescent="0.25">
      <c r="A18" s="178" t="s">
        <v>270</v>
      </c>
      <c r="B18" s="190">
        <v>10.4</v>
      </c>
      <c r="C18" s="106" t="s">
        <v>377</v>
      </c>
      <c r="D18" s="202"/>
      <c r="E18" s="202"/>
      <c r="F18" s="202"/>
      <c r="G18" s="202"/>
      <c r="H18" s="276"/>
      <c r="I18" s="276"/>
    </row>
    <row r="19" spans="1:9" ht="30" x14ac:dyDescent="0.25">
      <c r="A19" s="177" t="s">
        <v>119</v>
      </c>
      <c r="B19" s="176">
        <v>11.1</v>
      </c>
      <c r="C19" s="182" t="s">
        <v>317</v>
      </c>
      <c r="D19" s="202"/>
      <c r="E19" s="202"/>
      <c r="F19" s="202"/>
      <c r="G19" s="202"/>
      <c r="H19" s="276"/>
      <c r="I19" s="276"/>
    </row>
    <row r="20" spans="1:9" x14ac:dyDescent="0.25">
      <c r="A20" s="177"/>
      <c r="B20" s="176"/>
      <c r="C20" s="182"/>
    </row>
    <row r="29" spans="1:9" x14ac:dyDescent="0.25">
      <c r="F29" s="211"/>
    </row>
  </sheetData>
  <sheetProtection password="F638" sheet="1" objects="1" scenarios="1"/>
  <mergeCells count="5">
    <mergeCell ref="D13:G13"/>
    <mergeCell ref="F6:G6"/>
    <mergeCell ref="F7:G7"/>
    <mergeCell ref="F8:G8"/>
    <mergeCell ref="F9:G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Sheet1!$A$2:$A$6</xm:f>
          </x14:formula1>
          <xm:sqref>D8:D9</xm:sqref>
        </x14:dataValidation>
        <x14:dataValidation type="list" allowBlank="1" showInputMessage="1" showErrorMessage="1">
          <x14:formula1>
            <xm:f>Sheet1!$A$8:$A$9</xm:f>
          </x14:formula1>
          <xm:sqref>D18:G19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zoomScale="90" zoomScaleNormal="90" workbookViewId="0">
      <selection activeCell="D12" sqref="D12"/>
    </sheetView>
  </sheetViews>
  <sheetFormatPr defaultRowHeight="15" x14ac:dyDescent="0.25"/>
  <cols>
    <col min="1" max="1" width="31.28515625" style="18" customWidth="1"/>
    <col min="2" max="2" width="20" style="15" bestFit="1" customWidth="1"/>
    <col min="3" max="3" width="63.42578125" style="40" customWidth="1"/>
    <col min="4" max="4" width="13.7109375" style="37" customWidth="1"/>
    <col min="5" max="5" width="17.85546875" style="37" customWidth="1"/>
    <col min="6" max="6" width="17.85546875" style="199" customWidth="1"/>
    <col min="7" max="7" width="15.140625" style="37" customWidth="1"/>
    <col min="8" max="8" width="48.42578125" style="48" bestFit="1" customWidth="1"/>
    <col min="9" max="9" width="18.5703125" style="48" customWidth="1"/>
    <col min="10" max="16384" width="9.140625" style="18"/>
  </cols>
  <sheetData>
    <row r="2" spans="1:9" ht="21" thickBot="1" x14ac:dyDescent="0.35">
      <c r="A2" s="1" t="s">
        <v>0</v>
      </c>
    </row>
    <row r="3" spans="1:9" ht="19.5" thickBot="1" x14ac:dyDescent="0.35">
      <c r="A3" s="6" t="s">
        <v>409</v>
      </c>
      <c r="D3" s="210">
        <f>AVERAGE(D8:D11)</f>
        <v>1</v>
      </c>
      <c r="E3" s="57"/>
      <c r="F3" s="198"/>
      <c r="G3" s="57"/>
    </row>
    <row r="4" spans="1:9" s="178" customFormat="1" ht="18.75" x14ac:dyDescent="0.3">
      <c r="A4" s="116"/>
      <c r="B4" s="176"/>
      <c r="C4" s="182"/>
      <c r="D4" s="267"/>
      <c r="E4" s="198"/>
      <c r="F4" s="198"/>
      <c r="G4" s="198"/>
      <c r="H4" s="163"/>
      <c r="I4" s="163"/>
    </row>
    <row r="5" spans="1:9" s="178" customFormat="1" ht="19.5" thickBot="1" x14ac:dyDescent="0.35">
      <c r="A5" s="116"/>
      <c r="B5" s="176"/>
      <c r="C5" s="182"/>
      <c r="D5" s="267"/>
      <c r="E5" s="198"/>
      <c r="F5" s="198"/>
      <c r="G5" s="198"/>
      <c r="H5" s="163"/>
      <c r="I5" s="163"/>
    </row>
    <row r="6" spans="1:9" ht="32.25" thickBot="1" x14ac:dyDescent="0.3">
      <c r="A6" s="32" t="s">
        <v>221</v>
      </c>
      <c r="B6" s="21" t="s">
        <v>12</v>
      </c>
      <c r="C6" s="54" t="s">
        <v>218</v>
      </c>
      <c r="D6" s="38" t="s">
        <v>1</v>
      </c>
      <c r="E6" s="58" t="s">
        <v>284</v>
      </c>
      <c r="F6" s="291" t="s">
        <v>285</v>
      </c>
      <c r="G6" s="292"/>
      <c r="H6" s="47" t="s">
        <v>13</v>
      </c>
      <c r="I6" s="47" t="s">
        <v>2</v>
      </c>
    </row>
    <row r="7" spans="1:9" ht="16.5" thickTop="1" thickBot="1" x14ac:dyDescent="0.3">
      <c r="A7" s="41" t="s">
        <v>128</v>
      </c>
      <c r="B7" s="15">
        <v>15</v>
      </c>
      <c r="D7" s="48"/>
      <c r="E7" s="200"/>
      <c r="F7" s="310"/>
      <c r="G7" s="310"/>
    </row>
    <row r="8" spans="1:9" ht="46.5" thickTop="1" thickBot="1" x14ac:dyDescent="0.3">
      <c r="A8" s="172" t="s">
        <v>208</v>
      </c>
      <c r="B8" s="15">
        <v>15.1</v>
      </c>
      <c r="C8" s="171" t="s">
        <v>332</v>
      </c>
      <c r="D8" s="213">
        <v>1</v>
      </c>
      <c r="E8" s="275"/>
      <c r="F8" s="303"/>
      <c r="G8" s="303"/>
      <c r="H8" s="276"/>
      <c r="I8" s="276"/>
    </row>
    <row r="9" spans="1:9" s="161" customFormat="1" ht="31.5" thickTop="1" thickBot="1" x14ac:dyDescent="0.3">
      <c r="A9" s="162"/>
      <c r="B9" s="160"/>
      <c r="C9" s="171" t="s">
        <v>333</v>
      </c>
      <c r="D9" s="213">
        <v>1</v>
      </c>
      <c r="E9" s="275"/>
      <c r="F9" s="303"/>
      <c r="G9" s="303"/>
      <c r="H9" s="276"/>
      <c r="I9" s="276"/>
    </row>
    <row r="10" spans="1:9" ht="46.5" thickTop="1" thickBot="1" x14ac:dyDescent="0.3">
      <c r="A10" s="41"/>
      <c r="C10" s="172" t="s">
        <v>331</v>
      </c>
      <c r="D10" s="213">
        <v>1</v>
      </c>
      <c r="E10" s="275"/>
      <c r="F10" s="303"/>
      <c r="G10" s="303"/>
      <c r="H10" s="276"/>
      <c r="I10" s="276"/>
    </row>
    <row r="11" spans="1:9" ht="31.5" thickTop="1" thickBot="1" x14ac:dyDescent="0.3">
      <c r="A11" s="171" t="s">
        <v>129</v>
      </c>
      <c r="B11" s="170">
        <v>15.2</v>
      </c>
      <c r="C11" s="172" t="s">
        <v>283</v>
      </c>
      <c r="D11" s="213">
        <v>1</v>
      </c>
      <c r="E11" s="275"/>
      <c r="F11" s="303"/>
      <c r="G11" s="303"/>
      <c r="H11" s="276"/>
      <c r="I11" s="276"/>
    </row>
    <row r="12" spans="1:9" ht="19.5" thickTop="1" x14ac:dyDescent="0.3">
      <c r="A12" s="31"/>
      <c r="C12" s="172"/>
      <c r="D12" s="57"/>
      <c r="E12" s="57"/>
      <c r="F12" s="198"/>
      <c r="G12" s="57"/>
    </row>
    <row r="13" spans="1:9" ht="18.75" x14ac:dyDescent="0.25">
      <c r="A13" s="93"/>
      <c r="B13" s="94"/>
      <c r="C13" s="95"/>
      <c r="D13" s="96"/>
      <c r="E13" s="96"/>
      <c r="F13" s="140"/>
      <c r="G13" s="96"/>
      <c r="H13" s="97"/>
      <c r="I13" s="98"/>
    </row>
    <row r="14" spans="1:9" ht="15.75" thickBot="1" x14ac:dyDescent="0.3"/>
    <row r="15" spans="1:9" ht="16.5" thickBot="1" x14ac:dyDescent="0.3">
      <c r="A15" s="32" t="s">
        <v>221</v>
      </c>
      <c r="B15" s="21" t="s">
        <v>12</v>
      </c>
      <c r="C15" s="32" t="s">
        <v>219</v>
      </c>
      <c r="D15" s="305" t="s">
        <v>220</v>
      </c>
      <c r="E15" s="306"/>
      <c r="F15" s="306"/>
      <c r="G15" s="307"/>
      <c r="H15" s="47" t="s">
        <v>13</v>
      </c>
      <c r="I15" s="47" t="s">
        <v>2</v>
      </c>
    </row>
    <row r="16" spans="1:9" ht="32.25" thickTop="1" x14ac:dyDescent="0.25">
      <c r="A16" s="63"/>
      <c r="B16" s="60"/>
      <c r="C16" s="64"/>
      <c r="D16" s="81" t="s">
        <v>378</v>
      </c>
      <c r="E16" s="81" t="s">
        <v>379</v>
      </c>
      <c r="F16" s="81" t="s">
        <v>380</v>
      </c>
      <c r="G16" s="81" t="s">
        <v>135</v>
      </c>
      <c r="H16" s="62"/>
      <c r="I16" s="62"/>
    </row>
    <row r="17" spans="1:9" hidden="1" x14ac:dyDescent="0.25">
      <c r="A17" s="41" t="s">
        <v>128</v>
      </c>
      <c r="B17" s="15">
        <v>15</v>
      </c>
      <c r="D17" s="174" t="e">
        <f>D18/SUM(D18:G18)</f>
        <v>#DIV/0!</v>
      </c>
      <c r="E17" s="174" t="e">
        <f>E18/SUM(D18:G18)</f>
        <v>#DIV/0!</v>
      </c>
      <c r="F17" s="174"/>
      <c r="G17" s="174" t="e">
        <f>G18/SUM(D18:G18)</f>
        <v>#DIV/0!</v>
      </c>
    </row>
    <row r="18" spans="1:9" x14ac:dyDescent="0.25">
      <c r="A18" s="41"/>
      <c r="D18" s="175">
        <f>SUM(D19,D26)</f>
        <v>0</v>
      </c>
      <c r="E18" s="188">
        <f>SUM(E19,E26)</f>
        <v>0</v>
      </c>
      <c r="F18" s="188">
        <f>SUM(F19,F26)</f>
        <v>0</v>
      </c>
      <c r="G18" s="188">
        <f>SUM(G19,G26)</f>
        <v>0</v>
      </c>
    </row>
    <row r="19" spans="1:9" ht="30" x14ac:dyDescent="0.25">
      <c r="A19" s="173" t="s">
        <v>129</v>
      </c>
      <c r="B19" s="75">
        <v>15.2</v>
      </c>
      <c r="C19" s="76"/>
      <c r="D19" s="187">
        <f>COUNTIF(D20:D25,"x")</f>
        <v>0</v>
      </c>
      <c r="E19" s="187">
        <f>COUNTIF(E20:E25,"x")</f>
        <v>0</v>
      </c>
      <c r="F19" s="187">
        <f>COUNTIF(F20:F25,"x")</f>
        <v>0</v>
      </c>
      <c r="G19" s="187">
        <f>COUNTIF(G20:G25,"x")</f>
        <v>0</v>
      </c>
      <c r="H19" s="78"/>
      <c r="I19" s="78"/>
    </row>
    <row r="20" spans="1:9" ht="30" x14ac:dyDescent="0.25">
      <c r="C20" s="40" t="s">
        <v>209</v>
      </c>
      <c r="D20" s="202"/>
      <c r="E20" s="202"/>
      <c r="F20" s="202"/>
      <c r="G20" s="202"/>
      <c r="H20" s="276"/>
      <c r="I20" s="276"/>
    </row>
    <row r="21" spans="1:9" ht="30" x14ac:dyDescent="0.25">
      <c r="C21" s="40" t="s">
        <v>210</v>
      </c>
      <c r="D21" s="202"/>
      <c r="E21" s="202"/>
      <c r="F21" s="202"/>
      <c r="G21" s="202"/>
      <c r="H21" s="276"/>
      <c r="I21" s="276"/>
    </row>
    <row r="22" spans="1:9" x14ac:dyDescent="0.25">
      <c r="C22" s="40" t="s">
        <v>211</v>
      </c>
      <c r="D22" s="202"/>
      <c r="E22" s="202"/>
      <c r="F22" s="202"/>
      <c r="G22" s="202"/>
      <c r="H22" s="276"/>
      <c r="I22" s="276"/>
    </row>
    <row r="23" spans="1:9" ht="30" x14ac:dyDescent="0.25">
      <c r="C23" s="40" t="s">
        <v>212</v>
      </c>
      <c r="D23" s="202"/>
      <c r="E23" s="202"/>
      <c r="F23" s="202"/>
      <c r="G23" s="202"/>
      <c r="H23" s="276"/>
      <c r="I23" s="276"/>
    </row>
    <row r="24" spans="1:9" ht="75" x14ac:dyDescent="0.25">
      <c r="C24" s="40" t="s">
        <v>405</v>
      </c>
      <c r="D24" s="202"/>
      <c r="E24" s="202"/>
      <c r="F24" s="202"/>
      <c r="G24" s="202"/>
      <c r="H24" s="276"/>
      <c r="I24" s="276"/>
    </row>
    <row r="25" spans="1:9" ht="75" x14ac:dyDescent="0.25">
      <c r="C25" s="40" t="s">
        <v>406</v>
      </c>
      <c r="D25" s="202"/>
      <c r="E25" s="202"/>
      <c r="F25" s="202"/>
      <c r="G25" s="202"/>
      <c r="H25" s="276"/>
      <c r="I25" s="276"/>
    </row>
    <row r="26" spans="1:9" ht="30" x14ac:dyDescent="0.25">
      <c r="A26" s="173" t="s">
        <v>130</v>
      </c>
      <c r="B26" s="75">
        <v>15.3</v>
      </c>
      <c r="C26" s="76"/>
      <c r="D26" s="187">
        <f>COUNTIF(D27:D35,"x")</f>
        <v>0</v>
      </c>
      <c r="E26" s="187">
        <f t="shared" ref="E26:G26" si="0">COUNTIF(E27:E35,"x")</f>
        <v>0</v>
      </c>
      <c r="F26" s="187">
        <f t="shared" si="0"/>
        <v>0</v>
      </c>
      <c r="G26" s="187">
        <f t="shared" si="0"/>
        <v>0</v>
      </c>
      <c r="H26" s="78"/>
      <c r="I26" s="78"/>
    </row>
    <row r="27" spans="1:9" ht="45" x14ac:dyDescent="0.25">
      <c r="C27" s="40" t="s">
        <v>213</v>
      </c>
      <c r="D27" s="202"/>
      <c r="E27" s="202"/>
      <c r="F27" s="202"/>
      <c r="G27" s="202"/>
      <c r="H27" s="276"/>
      <c r="I27" s="276"/>
    </row>
    <row r="28" spans="1:9" ht="45" x14ac:dyDescent="0.25">
      <c r="C28" s="40" t="s">
        <v>214</v>
      </c>
      <c r="D28" s="202"/>
      <c r="E28" s="202"/>
      <c r="F28" s="202"/>
      <c r="G28" s="202"/>
      <c r="H28" s="276"/>
      <c r="I28" s="276"/>
    </row>
    <row r="29" spans="1:9" ht="30" x14ac:dyDescent="0.25">
      <c r="C29" s="182" t="s">
        <v>215</v>
      </c>
      <c r="D29" s="202"/>
      <c r="E29" s="202"/>
      <c r="F29" s="202"/>
      <c r="G29" s="202"/>
      <c r="H29" s="276"/>
      <c r="I29" s="276"/>
    </row>
    <row r="30" spans="1:9" ht="30" x14ac:dyDescent="0.25">
      <c r="C30" s="40" t="s">
        <v>216</v>
      </c>
      <c r="D30" s="202"/>
      <c r="E30" s="202"/>
      <c r="F30" s="202"/>
      <c r="G30" s="202"/>
      <c r="H30" s="276"/>
      <c r="I30" s="276"/>
    </row>
    <row r="31" spans="1:9" ht="30" x14ac:dyDescent="0.25">
      <c r="C31" s="182" t="s">
        <v>334</v>
      </c>
      <c r="D31" s="202"/>
      <c r="E31" s="202"/>
      <c r="F31" s="202"/>
      <c r="G31" s="202"/>
      <c r="H31" s="276"/>
      <c r="I31" s="276"/>
    </row>
    <row r="32" spans="1:9" ht="30" x14ac:dyDescent="0.25">
      <c r="C32" s="182" t="s">
        <v>335</v>
      </c>
      <c r="D32" s="202"/>
      <c r="E32" s="202"/>
      <c r="F32" s="202"/>
      <c r="G32" s="202"/>
      <c r="H32" s="276"/>
      <c r="I32" s="276"/>
    </row>
    <row r="33" spans="3:9" ht="30" x14ac:dyDescent="0.25">
      <c r="C33" s="182" t="s">
        <v>336</v>
      </c>
      <c r="D33" s="202"/>
      <c r="E33" s="202"/>
      <c r="F33" s="202"/>
      <c r="G33" s="202"/>
      <c r="H33" s="276"/>
      <c r="I33" s="276"/>
    </row>
    <row r="34" spans="3:9" ht="51" customHeight="1" x14ac:dyDescent="0.25">
      <c r="C34" s="182" t="s">
        <v>337</v>
      </c>
      <c r="D34" s="202"/>
      <c r="E34" s="202"/>
      <c r="F34" s="202"/>
      <c r="G34" s="202"/>
      <c r="H34" s="276"/>
      <c r="I34" s="276"/>
    </row>
    <row r="35" spans="3:9" ht="67.5" customHeight="1" x14ac:dyDescent="0.25">
      <c r="C35" s="182" t="s">
        <v>338</v>
      </c>
      <c r="D35" s="202"/>
      <c r="E35" s="202"/>
      <c r="F35" s="202"/>
      <c r="G35" s="202"/>
      <c r="H35" s="276"/>
      <c r="I35" s="276"/>
    </row>
  </sheetData>
  <sheetProtection password="F638" sheet="1" objects="1" scenarios="1"/>
  <mergeCells count="7">
    <mergeCell ref="D15:G15"/>
    <mergeCell ref="F6:G6"/>
    <mergeCell ref="F7:G7"/>
    <mergeCell ref="F8:G8"/>
    <mergeCell ref="F9:G9"/>
    <mergeCell ref="F10:G10"/>
    <mergeCell ref="F11:G1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Sheet1!$A$2:$A$6</xm:f>
          </x14:formula1>
          <xm:sqref>D8:D11</xm:sqref>
        </x14:dataValidation>
        <x14:dataValidation type="list" allowBlank="1" showInputMessage="1" showErrorMessage="1">
          <x14:formula1>
            <xm:f>Sheet1!$A$8:$A$9</xm:f>
          </x14:formula1>
          <xm:sqref>D27:G35 D20:G25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12" sqref="A12:B17"/>
    </sheetView>
  </sheetViews>
  <sheetFormatPr defaultRowHeight="15" x14ac:dyDescent="0.25"/>
  <cols>
    <col min="1" max="1" width="13.140625" customWidth="1"/>
    <col min="2" max="2" width="71.42578125" customWidth="1"/>
  </cols>
  <sheetData>
    <row r="1" spans="1:2" x14ac:dyDescent="0.25">
      <c r="A1" s="71" t="s">
        <v>1</v>
      </c>
      <c r="B1" s="71" t="s">
        <v>222</v>
      </c>
    </row>
    <row r="2" spans="1:2" ht="15.75" x14ac:dyDescent="0.25">
      <c r="A2" s="72">
        <v>1</v>
      </c>
      <c r="B2" s="69" t="s">
        <v>224</v>
      </c>
    </row>
    <row r="3" spans="1:2" ht="15.75" x14ac:dyDescent="0.25">
      <c r="A3" s="72">
        <v>25</v>
      </c>
      <c r="B3" s="69" t="s">
        <v>225</v>
      </c>
    </row>
    <row r="4" spans="1:2" ht="15.75" x14ac:dyDescent="0.25">
      <c r="A4" s="72">
        <v>50</v>
      </c>
      <c r="B4" s="69" t="s">
        <v>226</v>
      </c>
    </row>
    <row r="5" spans="1:2" ht="15.75" x14ac:dyDescent="0.25">
      <c r="A5" s="72">
        <v>75</v>
      </c>
      <c r="B5" s="69" t="s">
        <v>227</v>
      </c>
    </row>
    <row r="6" spans="1:2" ht="15.75" x14ac:dyDescent="0.25">
      <c r="A6" s="72">
        <v>100</v>
      </c>
      <c r="B6" s="70" t="s">
        <v>223</v>
      </c>
    </row>
    <row r="8" spans="1:2" x14ac:dyDescent="0.25">
      <c r="A8" t="s">
        <v>286</v>
      </c>
    </row>
    <row r="12" spans="1:2" x14ac:dyDescent="0.25">
      <c r="A12" s="71" t="s">
        <v>1</v>
      </c>
      <c r="B12" s="71" t="s">
        <v>222</v>
      </c>
    </row>
    <row r="13" spans="1:2" ht="15.75" x14ac:dyDescent="0.25">
      <c r="A13" s="239">
        <v>1</v>
      </c>
      <c r="B13" s="69" t="s">
        <v>390</v>
      </c>
    </row>
    <row r="14" spans="1:2" ht="15.75" x14ac:dyDescent="0.25">
      <c r="A14" s="239">
        <v>25</v>
      </c>
      <c r="B14" s="69" t="s">
        <v>391</v>
      </c>
    </row>
    <row r="15" spans="1:2" ht="15.75" x14ac:dyDescent="0.25">
      <c r="A15" s="239">
        <v>50</v>
      </c>
      <c r="B15" s="69" t="s">
        <v>392</v>
      </c>
    </row>
    <row r="16" spans="1:2" ht="15.75" x14ac:dyDescent="0.25">
      <c r="A16" s="239">
        <v>75</v>
      </c>
      <c r="B16" s="69" t="s">
        <v>393</v>
      </c>
    </row>
    <row r="17" spans="1:2" ht="15.75" x14ac:dyDescent="0.25">
      <c r="A17" s="239">
        <v>100</v>
      </c>
      <c r="B17" s="69" t="s">
        <v>394</v>
      </c>
    </row>
    <row r="20" spans="1:2" ht="15.75" x14ac:dyDescent="0.25">
      <c r="B20" s="261"/>
    </row>
    <row r="21" spans="1:2" ht="15.75" x14ac:dyDescent="0.25">
      <c r="B21" s="261"/>
    </row>
    <row r="22" spans="1:2" ht="15.75" x14ac:dyDescent="0.25">
      <c r="B22" s="261"/>
    </row>
    <row r="23" spans="1:2" ht="15.75" x14ac:dyDescent="0.25">
      <c r="B23" s="261"/>
    </row>
    <row r="24" spans="1:2" ht="15.75" x14ac:dyDescent="0.25">
      <c r="B24" s="26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4"/>
  <sheetViews>
    <sheetView topLeftCell="A5" zoomScale="70" zoomScaleNormal="70" workbookViewId="0">
      <selection activeCell="G11" sqref="G11"/>
    </sheetView>
  </sheetViews>
  <sheetFormatPr defaultRowHeight="15" x14ac:dyDescent="0.25"/>
  <cols>
    <col min="1" max="1" width="9.140625" style="103"/>
    <col min="2" max="2" width="15.5703125" style="103" customWidth="1"/>
    <col min="3" max="3" width="18" style="103" customWidth="1"/>
    <col min="4" max="4" width="54.140625" style="103" customWidth="1"/>
    <col min="5" max="5" width="24.42578125" style="103" customWidth="1"/>
    <col min="6" max="7" width="9.140625" style="103"/>
    <col min="8" max="8" width="49.42578125" style="3" customWidth="1"/>
    <col min="9" max="9" width="23.42578125" style="3" bestFit="1" customWidth="1"/>
    <col min="10" max="10" width="107.28515625" style="103" customWidth="1"/>
    <col min="11" max="11" width="12" style="3" hidden="1" customWidth="1"/>
    <col min="12" max="12" width="19.140625" style="3" customWidth="1"/>
    <col min="13" max="13" width="17.85546875" style="103" hidden="1" customWidth="1"/>
    <col min="14" max="16" width="9.140625" style="103"/>
    <col min="17" max="17" width="15.140625" style="103" customWidth="1"/>
    <col min="18" max="18" width="17.140625" style="103" customWidth="1"/>
    <col min="19" max="19" width="15" style="103" customWidth="1"/>
    <col min="20" max="20" width="20.5703125" style="103" customWidth="1"/>
    <col min="21" max="16384" width="9.140625" style="103"/>
  </cols>
  <sheetData>
    <row r="1" spans="2:12" ht="15.75" thickBot="1" x14ac:dyDescent="0.3">
      <c r="B1" s="243"/>
      <c r="C1" s="243"/>
      <c r="D1" s="243"/>
      <c r="E1" s="243"/>
      <c r="F1" s="243"/>
      <c r="G1" s="243"/>
      <c r="J1" s="102"/>
    </row>
    <row r="2" spans="2:12" ht="21" thickBot="1" x14ac:dyDescent="0.35">
      <c r="B2" s="1" t="s">
        <v>0</v>
      </c>
      <c r="H2" s="220" t="s">
        <v>221</v>
      </c>
      <c r="I2" s="221" t="s">
        <v>12</v>
      </c>
      <c r="J2" s="222" t="s">
        <v>218</v>
      </c>
      <c r="K2" s="223"/>
      <c r="L2" s="224" t="s">
        <v>1</v>
      </c>
    </row>
    <row r="3" spans="2:12" ht="31.5" thickTop="1" thickBot="1" x14ac:dyDescent="0.35">
      <c r="B3" s="6" t="s">
        <v>409</v>
      </c>
      <c r="H3" s="245" t="s">
        <v>228</v>
      </c>
      <c r="I3" s="258">
        <v>4</v>
      </c>
      <c r="J3" s="246" t="s">
        <v>229</v>
      </c>
      <c r="K3" s="227"/>
      <c r="L3" s="260">
        <f>'Culture and Strategy'!D7</f>
        <v>1</v>
      </c>
    </row>
    <row r="4" spans="2:12" ht="16.5" thickTop="1" thickBot="1" x14ac:dyDescent="0.3">
      <c r="H4" s="245" t="s">
        <v>3</v>
      </c>
      <c r="I4" s="258">
        <v>5</v>
      </c>
      <c r="J4" s="246"/>
      <c r="K4" s="257"/>
      <c r="L4" s="247"/>
    </row>
    <row r="5" spans="2:12" ht="46.5" customHeight="1" thickTop="1" thickBot="1" x14ac:dyDescent="0.3">
      <c r="B5" s="41" t="s">
        <v>385</v>
      </c>
      <c r="C5" s="241" t="s">
        <v>384</v>
      </c>
      <c r="D5" s="41" t="s">
        <v>382</v>
      </c>
      <c r="E5" s="41" t="s">
        <v>408</v>
      </c>
      <c r="F5" s="41"/>
      <c r="G5" s="41"/>
      <c r="H5" s="228" t="s">
        <v>14</v>
      </c>
      <c r="I5" s="229" t="s">
        <v>15</v>
      </c>
      <c r="J5" s="226" t="s">
        <v>381</v>
      </c>
      <c r="K5" s="227"/>
      <c r="L5" s="260">
        <f>'Culture and Strategy'!D9</f>
        <v>1</v>
      </c>
    </row>
    <row r="6" spans="2:12" ht="31.5" thickTop="1" thickBot="1" x14ac:dyDescent="0.35">
      <c r="B6" s="203">
        <v>0.18</v>
      </c>
      <c r="C6" s="8" t="s">
        <v>383</v>
      </c>
      <c r="D6" s="9" t="s">
        <v>3</v>
      </c>
      <c r="E6" s="244">
        <f>'Culture and Strategy'!D3</f>
        <v>1</v>
      </c>
      <c r="H6" s="313" t="s">
        <v>30</v>
      </c>
      <c r="I6" s="312" t="s">
        <v>31</v>
      </c>
      <c r="J6" s="226" t="s">
        <v>230</v>
      </c>
      <c r="K6" s="227"/>
      <c r="L6" s="260">
        <f>'Culture and Strategy'!D10</f>
        <v>1</v>
      </c>
    </row>
    <row r="7" spans="2:12" ht="20.25" customHeight="1" thickTop="1" thickBot="1" x14ac:dyDescent="0.35">
      <c r="B7" s="204">
        <v>0.16</v>
      </c>
      <c r="C7" s="8">
        <v>6</v>
      </c>
      <c r="D7" s="9" t="s">
        <v>4</v>
      </c>
      <c r="E7" s="244">
        <f>'Methods and Selection'!D3</f>
        <v>1</v>
      </c>
      <c r="H7" s="313"/>
      <c r="I7" s="312"/>
      <c r="J7" s="226" t="s">
        <v>231</v>
      </c>
      <c r="K7" s="227"/>
      <c r="L7" s="260">
        <f>'Culture and Strategy'!D11</f>
        <v>1</v>
      </c>
    </row>
    <row r="8" spans="2:12" ht="31.5" thickTop="1" thickBot="1" x14ac:dyDescent="0.35">
      <c r="B8" s="205">
        <v>0.05</v>
      </c>
      <c r="C8" s="8">
        <v>7</v>
      </c>
      <c r="D8" s="9" t="s">
        <v>217</v>
      </c>
      <c r="E8" s="244">
        <f>'Metrics and KPIs'!D3</f>
        <v>1</v>
      </c>
      <c r="H8" s="313" t="s">
        <v>235</v>
      </c>
      <c r="I8" s="229" t="s">
        <v>386</v>
      </c>
      <c r="J8" s="226" t="s">
        <v>234</v>
      </c>
      <c r="K8" s="227"/>
      <c r="L8" s="260">
        <f>'Culture and Strategy'!D13</f>
        <v>1</v>
      </c>
    </row>
    <row r="9" spans="2:12" ht="39.75" customHeight="1" thickTop="1" thickBot="1" x14ac:dyDescent="0.35">
      <c r="B9" s="206">
        <v>0.05</v>
      </c>
      <c r="C9" s="8">
        <v>8</v>
      </c>
      <c r="D9" s="10" t="s">
        <v>5</v>
      </c>
      <c r="E9" s="244">
        <f>Testing!D3</f>
        <v>1</v>
      </c>
      <c r="H9" s="313"/>
      <c r="I9" s="229" t="s">
        <v>387</v>
      </c>
      <c r="J9" s="226" t="s">
        <v>237</v>
      </c>
      <c r="K9" s="227"/>
      <c r="L9" s="260">
        <f>'Culture and Strategy'!D14</f>
        <v>1</v>
      </c>
    </row>
    <row r="10" spans="2:12" ht="31.5" thickTop="1" thickBot="1" x14ac:dyDescent="0.35">
      <c r="B10" s="203">
        <v>0.12</v>
      </c>
      <c r="C10" s="8">
        <v>9</v>
      </c>
      <c r="D10" s="10" t="s">
        <v>6</v>
      </c>
      <c r="E10" s="244">
        <f>'Recognition and Response'!D3</f>
        <v>1</v>
      </c>
      <c r="H10" s="313"/>
      <c r="I10" s="229" t="s">
        <v>388</v>
      </c>
      <c r="J10" s="226" t="s">
        <v>376</v>
      </c>
      <c r="K10" s="227"/>
      <c r="L10" s="260">
        <f>'Culture and Strategy'!D15</f>
        <v>1</v>
      </c>
    </row>
    <row r="11" spans="2:12" ht="20.25" customHeight="1" thickTop="1" thickBot="1" x14ac:dyDescent="0.35">
      <c r="B11" s="204">
        <v>7.0000000000000007E-2</v>
      </c>
      <c r="C11" s="8">
        <v>10</v>
      </c>
      <c r="D11" s="10" t="s">
        <v>7</v>
      </c>
      <c r="E11" s="244">
        <f>'Alarm Management'!D3</f>
        <v>1</v>
      </c>
      <c r="H11" s="313"/>
      <c r="I11" s="229" t="s">
        <v>389</v>
      </c>
      <c r="J11" s="226" t="s">
        <v>239</v>
      </c>
      <c r="K11" s="227"/>
      <c r="L11" s="260">
        <f>'Culture and Strategy'!D16</f>
        <v>1</v>
      </c>
    </row>
    <row r="12" spans="2:12" ht="20.25" thickTop="1" thickBot="1" x14ac:dyDescent="0.35">
      <c r="B12" s="206">
        <v>0.09</v>
      </c>
      <c r="C12" s="8">
        <v>11</v>
      </c>
      <c r="D12" s="10" t="s">
        <v>136</v>
      </c>
      <c r="E12" s="244">
        <f>'Responsibilities &amp; Training'!D3</f>
        <v>1</v>
      </c>
      <c r="H12" s="245" t="s">
        <v>4</v>
      </c>
      <c r="I12" s="254">
        <v>6</v>
      </c>
      <c r="J12" s="255"/>
      <c r="K12" s="247"/>
      <c r="L12" s="250"/>
    </row>
    <row r="13" spans="2:12" ht="20.25" thickTop="1" thickBot="1" x14ac:dyDescent="0.35">
      <c r="B13" s="206">
        <v>0.06</v>
      </c>
      <c r="C13" s="8">
        <v>12</v>
      </c>
      <c r="D13" s="9" t="s">
        <v>8</v>
      </c>
      <c r="E13" s="244">
        <f>'Maintenance and Reliability'!D3</f>
        <v>1</v>
      </c>
      <c r="H13" s="230" t="s">
        <v>49</v>
      </c>
      <c r="I13" s="229">
        <v>6.1</v>
      </c>
      <c r="J13" s="231" t="s">
        <v>291</v>
      </c>
      <c r="K13" s="227"/>
      <c r="L13" s="260">
        <f>'Methods and Selection'!D8</f>
        <v>1</v>
      </c>
    </row>
    <row r="14" spans="2:12" ht="46.5" thickTop="1" thickBot="1" x14ac:dyDescent="0.35">
      <c r="B14" s="203">
        <v>7.0000000000000007E-2</v>
      </c>
      <c r="C14" s="8">
        <v>13</v>
      </c>
      <c r="D14" s="9" t="s">
        <v>9</v>
      </c>
      <c r="E14" s="244">
        <f>'Performance Evaluation'!D3</f>
        <v>1</v>
      </c>
      <c r="H14" s="230" t="s">
        <v>247</v>
      </c>
      <c r="I14" s="229" t="s">
        <v>57</v>
      </c>
      <c r="J14" s="230" t="s">
        <v>248</v>
      </c>
      <c r="K14" s="227"/>
      <c r="L14" s="260">
        <f>'Methods and Selection'!D9</f>
        <v>1</v>
      </c>
    </row>
    <row r="15" spans="2:12" ht="31.5" thickTop="1" thickBot="1" x14ac:dyDescent="0.35">
      <c r="B15" s="204">
        <v>0.05</v>
      </c>
      <c r="C15" s="8">
        <v>14</v>
      </c>
      <c r="D15" s="9" t="s">
        <v>10</v>
      </c>
      <c r="E15" s="244">
        <f>'Management of Change'!D3</f>
        <v>1</v>
      </c>
      <c r="H15" s="314" t="s">
        <v>64</v>
      </c>
      <c r="I15" s="312" t="s">
        <v>65</v>
      </c>
      <c r="J15" s="230" t="s">
        <v>249</v>
      </c>
      <c r="K15" s="227"/>
      <c r="L15" s="260">
        <f>'Methods and Selection'!D10</f>
        <v>1</v>
      </c>
    </row>
    <row r="16" spans="2:12" ht="46.5" thickTop="1" thickBot="1" x14ac:dyDescent="0.35">
      <c r="B16" s="207">
        <v>0.1</v>
      </c>
      <c r="C16" s="8">
        <v>15</v>
      </c>
      <c r="D16" s="9" t="s">
        <v>128</v>
      </c>
      <c r="E16" s="244">
        <f>'Program Improvement'!D3</f>
        <v>1</v>
      </c>
      <c r="H16" s="314"/>
      <c r="I16" s="312"/>
      <c r="J16" s="231" t="s">
        <v>297</v>
      </c>
      <c r="K16" s="227"/>
      <c r="L16" s="260">
        <f>'Methods and Selection'!D11</f>
        <v>1</v>
      </c>
    </row>
    <row r="17" spans="2:12" ht="30" thickTop="1" thickBot="1" x14ac:dyDescent="0.5">
      <c r="B17" s="242"/>
      <c r="C17" s="242"/>
      <c r="D17" s="274" t="s">
        <v>395</v>
      </c>
      <c r="E17" s="273">
        <f>E6*B6+E7*B7+E8*B8+E9*B9+E10*B10+E11*B11+E12*B12+E13*B13+E14*B14+E15*B15+E16*B16</f>
        <v>0.99999999999999989</v>
      </c>
      <c r="H17" s="314" t="s">
        <v>292</v>
      </c>
      <c r="I17" s="315">
        <v>6.6</v>
      </c>
      <c r="J17" s="231" t="s">
        <v>293</v>
      </c>
      <c r="K17" s="227"/>
      <c r="L17" s="260">
        <f>'Methods and Selection'!D12</f>
        <v>1</v>
      </c>
    </row>
    <row r="18" spans="2:12" ht="20.25" customHeight="1" thickTop="1" thickBot="1" x14ac:dyDescent="0.3">
      <c r="H18" s="314"/>
      <c r="I18" s="315"/>
      <c r="J18" s="231" t="s">
        <v>294</v>
      </c>
      <c r="K18" s="227"/>
      <c r="L18" s="260">
        <f>'Methods and Selection'!D13</f>
        <v>1</v>
      </c>
    </row>
    <row r="19" spans="2:12" ht="43.5" thickTop="1" thickBot="1" x14ac:dyDescent="0.4">
      <c r="B19" s="265" t="s">
        <v>395</v>
      </c>
      <c r="C19" s="316" t="s">
        <v>222</v>
      </c>
      <c r="D19" s="317"/>
      <c r="E19" s="317"/>
      <c r="H19" s="230" t="s">
        <v>295</v>
      </c>
      <c r="I19" s="232">
        <v>6.7</v>
      </c>
      <c r="J19" s="231" t="s">
        <v>296</v>
      </c>
      <c r="K19" s="227"/>
      <c r="L19" s="260">
        <f>'Methods and Selection'!D14</f>
        <v>1</v>
      </c>
    </row>
    <row r="20" spans="2:12" ht="22.5" thickTop="1" thickBot="1" x14ac:dyDescent="0.4">
      <c r="B20" s="270">
        <v>1</v>
      </c>
      <c r="C20" s="264" t="s">
        <v>390</v>
      </c>
      <c r="D20" s="263"/>
      <c r="E20" s="195"/>
      <c r="H20" s="249" t="s">
        <v>264</v>
      </c>
      <c r="I20" s="259">
        <v>7</v>
      </c>
      <c r="J20" s="246"/>
      <c r="K20" s="247"/>
      <c r="L20" s="250"/>
    </row>
    <row r="21" spans="2:12" ht="31.5" thickTop="1" thickBot="1" x14ac:dyDescent="0.4">
      <c r="B21" s="271" t="s">
        <v>396</v>
      </c>
      <c r="C21" s="264" t="s">
        <v>391</v>
      </c>
      <c r="D21" s="263"/>
      <c r="E21" s="195"/>
      <c r="H21" s="228" t="s">
        <v>98</v>
      </c>
      <c r="I21" s="233">
        <v>7.1</v>
      </c>
      <c r="J21" s="226" t="s">
        <v>303</v>
      </c>
      <c r="K21" s="227"/>
      <c r="L21" s="260">
        <f>'Metrics and KPIs'!D8</f>
        <v>1</v>
      </c>
    </row>
    <row r="22" spans="2:12" ht="22.5" thickTop="1" thickBot="1" x14ac:dyDescent="0.4">
      <c r="B22" s="271" t="s">
        <v>397</v>
      </c>
      <c r="C22" s="264" t="s">
        <v>392</v>
      </c>
      <c r="D22" s="263"/>
      <c r="E22" s="195"/>
      <c r="H22" s="226" t="s">
        <v>310</v>
      </c>
      <c r="I22" s="233" t="s">
        <v>309</v>
      </c>
      <c r="J22" s="226" t="s">
        <v>308</v>
      </c>
      <c r="K22" s="227"/>
      <c r="L22" s="260">
        <f>'Metrics and KPIs'!D9</f>
        <v>1</v>
      </c>
    </row>
    <row r="23" spans="2:12" ht="22.5" thickTop="1" thickBot="1" x14ac:dyDescent="0.4">
      <c r="B23" s="272" t="s">
        <v>398</v>
      </c>
      <c r="C23" s="264" t="s">
        <v>393</v>
      </c>
      <c r="D23" s="263"/>
      <c r="E23" s="195"/>
      <c r="H23" s="251" t="s">
        <v>5</v>
      </c>
      <c r="I23" s="254">
        <v>8</v>
      </c>
      <c r="J23" s="255"/>
      <c r="K23" s="247"/>
      <c r="L23" s="256"/>
    </row>
    <row r="24" spans="2:12" ht="31.5" thickTop="1" thickBot="1" x14ac:dyDescent="0.3">
      <c r="B24" s="272" t="s">
        <v>399</v>
      </c>
      <c r="C24" s="318" t="s">
        <v>394</v>
      </c>
      <c r="D24" s="318"/>
      <c r="E24" s="318"/>
      <c r="H24" s="235"/>
      <c r="I24" s="229">
        <v>8</v>
      </c>
      <c r="J24" s="230" t="s">
        <v>259</v>
      </c>
      <c r="K24" s="227"/>
      <c r="L24" s="260">
        <f>Testing!D8</f>
        <v>1</v>
      </c>
    </row>
    <row r="25" spans="2:12" ht="20.25" thickTop="1" thickBot="1" x14ac:dyDescent="0.3">
      <c r="H25" s="235"/>
      <c r="I25" s="229">
        <v>8</v>
      </c>
      <c r="J25" s="230" t="s">
        <v>266</v>
      </c>
      <c r="K25" s="227"/>
      <c r="L25" s="260">
        <f>Testing!D9</f>
        <v>1</v>
      </c>
    </row>
    <row r="26" spans="2:12" ht="31.5" thickTop="1" thickBot="1" x14ac:dyDescent="0.3">
      <c r="H26" s="245" t="s">
        <v>267</v>
      </c>
      <c r="I26" s="254">
        <v>9</v>
      </c>
      <c r="J26" s="246"/>
      <c r="K26" s="247"/>
      <c r="L26" s="250"/>
    </row>
    <row r="27" spans="2:12" ht="31.5" thickTop="1" thickBot="1" x14ac:dyDescent="0.3">
      <c r="H27" s="314" t="s">
        <v>269</v>
      </c>
      <c r="I27" s="312">
        <v>9.1</v>
      </c>
      <c r="J27" s="226" t="s">
        <v>268</v>
      </c>
      <c r="K27" s="227"/>
      <c r="L27" s="260">
        <f>'Recognition and Response'!D8</f>
        <v>1</v>
      </c>
    </row>
    <row r="28" spans="2:12" ht="31.5" thickTop="1" thickBot="1" x14ac:dyDescent="0.3">
      <c r="H28" s="314"/>
      <c r="I28" s="312"/>
      <c r="J28" s="226" t="s">
        <v>342</v>
      </c>
      <c r="K28" s="227"/>
      <c r="L28" s="260">
        <f>'Recognition and Response'!D9</f>
        <v>1</v>
      </c>
    </row>
    <row r="29" spans="2:12" ht="20.25" thickTop="1" thickBot="1" x14ac:dyDescent="0.3">
      <c r="H29" s="230" t="s">
        <v>105</v>
      </c>
      <c r="I29" s="229">
        <v>9.1999999999999993</v>
      </c>
      <c r="J29" s="226" t="s">
        <v>343</v>
      </c>
      <c r="K29" s="227"/>
      <c r="L29" s="260">
        <f>'Recognition and Response'!D10</f>
        <v>1</v>
      </c>
    </row>
    <row r="30" spans="2:12" ht="31.5" thickTop="1" thickBot="1" x14ac:dyDescent="0.3">
      <c r="H30" s="314" t="s">
        <v>109</v>
      </c>
      <c r="I30" s="315">
        <v>9.6999999999999993</v>
      </c>
      <c r="J30" s="226" t="s">
        <v>353</v>
      </c>
      <c r="K30" s="227"/>
      <c r="L30" s="260">
        <f>'Recognition and Response'!D11</f>
        <v>1</v>
      </c>
    </row>
    <row r="31" spans="2:12" ht="20.25" thickTop="1" thickBot="1" x14ac:dyDescent="0.3">
      <c r="H31" s="314"/>
      <c r="I31" s="315"/>
      <c r="J31" s="236" t="s">
        <v>340</v>
      </c>
      <c r="K31" s="227"/>
      <c r="L31" s="260">
        <f>'Recognition and Response'!D12</f>
        <v>1</v>
      </c>
    </row>
    <row r="32" spans="2:12" ht="16.5" thickTop="1" thickBot="1" x14ac:dyDescent="0.3">
      <c r="H32" s="251" t="s">
        <v>7</v>
      </c>
      <c r="I32" s="254">
        <v>10</v>
      </c>
      <c r="J32" s="246"/>
      <c r="K32" s="247"/>
      <c r="L32" s="250"/>
    </row>
    <row r="33" spans="8:12" ht="20.25" thickTop="1" thickBot="1" x14ac:dyDescent="0.3">
      <c r="H33" s="313" t="s">
        <v>270</v>
      </c>
      <c r="I33" s="229">
        <v>10.4</v>
      </c>
      <c r="J33" s="236" t="s">
        <v>339</v>
      </c>
      <c r="K33" s="227"/>
      <c r="L33" s="260">
        <f>'Alarm Management'!D9</f>
        <v>1</v>
      </c>
    </row>
    <row r="34" spans="8:12" ht="31.5" thickTop="1" thickBot="1" x14ac:dyDescent="0.3">
      <c r="H34" s="313"/>
      <c r="I34" s="229" t="s">
        <v>364</v>
      </c>
      <c r="J34" s="226" t="s">
        <v>365</v>
      </c>
      <c r="K34" s="227"/>
      <c r="L34" s="260">
        <f>'Alarm Management'!D10</f>
        <v>1</v>
      </c>
    </row>
    <row r="35" spans="8:12" ht="31.5" thickTop="1" thickBot="1" x14ac:dyDescent="0.3">
      <c r="H35" s="313"/>
      <c r="I35" s="229" t="s">
        <v>271</v>
      </c>
      <c r="J35" s="226" t="s">
        <v>272</v>
      </c>
      <c r="K35" s="227"/>
      <c r="L35" s="260">
        <f>'Alarm Management'!D11</f>
        <v>1</v>
      </c>
    </row>
    <row r="36" spans="8:12" ht="31.5" thickTop="1" thickBot="1" x14ac:dyDescent="0.3">
      <c r="H36" s="313"/>
      <c r="I36" s="229" t="s">
        <v>271</v>
      </c>
      <c r="J36" s="226" t="s">
        <v>370</v>
      </c>
      <c r="K36" s="227"/>
      <c r="L36" s="260">
        <f>'Alarm Management'!D12</f>
        <v>1</v>
      </c>
    </row>
    <row r="37" spans="8:12" ht="16.5" thickTop="1" thickBot="1" x14ac:dyDescent="0.3">
      <c r="H37" s="245" t="s">
        <v>118</v>
      </c>
      <c r="I37" s="254">
        <v>11</v>
      </c>
      <c r="J37" s="252"/>
      <c r="K37" s="252"/>
      <c r="L37" s="253"/>
    </row>
    <row r="38" spans="8:12" ht="20.25" thickTop="1" thickBot="1" x14ac:dyDescent="0.3">
      <c r="H38" s="225"/>
      <c r="I38" s="229">
        <v>11</v>
      </c>
      <c r="J38" s="236" t="s">
        <v>274</v>
      </c>
      <c r="K38" s="227"/>
      <c r="L38" s="260">
        <f>'Responsibilities &amp; Training'!D7</f>
        <v>1</v>
      </c>
    </row>
    <row r="39" spans="8:12" ht="31.5" thickTop="1" thickBot="1" x14ac:dyDescent="0.3">
      <c r="H39" s="226" t="s">
        <v>276</v>
      </c>
      <c r="I39" s="229" t="s">
        <v>275</v>
      </c>
      <c r="J39" s="236" t="s">
        <v>318</v>
      </c>
      <c r="K39" s="227"/>
      <c r="L39" s="260">
        <f>'Responsibilities &amp; Training'!D8</f>
        <v>1</v>
      </c>
    </row>
    <row r="40" spans="8:12" ht="31.5" thickTop="1" thickBot="1" x14ac:dyDescent="0.3">
      <c r="H40" s="245" t="s">
        <v>277</v>
      </c>
      <c r="I40" s="254">
        <v>12</v>
      </c>
      <c r="J40" s="246"/>
      <c r="K40" s="247"/>
      <c r="L40" s="250"/>
    </row>
    <row r="41" spans="8:12" ht="31.5" thickTop="1" thickBot="1" x14ac:dyDescent="0.3">
      <c r="H41" s="240" t="s">
        <v>177</v>
      </c>
      <c r="I41" s="229">
        <v>12.1</v>
      </c>
      <c r="J41" s="236" t="s">
        <v>278</v>
      </c>
      <c r="K41" s="227"/>
      <c r="L41" s="260">
        <f>'Maintenance and Reliability'!D8</f>
        <v>1</v>
      </c>
    </row>
    <row r="42" spans="8:12" ht="16.5" thickTop="1" thickBot="1" x14ac:dyDescent="0.3">
      <c r="H42" s="249" t="s">
        <v>9</v>
      </c>
      <c r="I42" s="254">
        <v>13</v>
      </c>
      <c r="J42" s="246"/>
      <c r="K42" s="247"/>
      <c r="L42" s="250"/>
    </row>
    <row r="43" spans="8:12" ht="46.5" thickTop="1" thickBot="1" x14ac:dyDescent="0.3">
      <c r="H43" s="236" t="s">
        <v>279</v>
      </c>
      <c r="I43" s="229">
        <v>13.1</v>
      </c>
      <c r="J43" s="236" t="s">
        <v>280</v>
      </c>
      <c r="K43" s="227"/>
      <c r="L43" s="260">
        <f>'Performance Evaluation'!D8</f>
        <v>1</v>
      </c>
    </row>
    <row r="44" spans="8:12" ht="20.25" thickTop="1" thickBot="1" x14ac:dyDescent="0.3">
      <c r="H44" s="238" t="s">
        <v>125</v>
      </c>
      <c r="I44" s="232">
        <v>13.4</v>
      </c>
      <c r="J44" s="236" t="s">
        <v>328</v>
      </c>
      <c r="K44" s="227"/>
      <c r="L44" s="260">
        <f>'Performance Evaluation'!D9</f>
        <v>1</v>
      </c>
    </row>
    <row r="45" spans="8:12" ht="31.5" thickTop="1" thickBot="1" x14ac:dyDescent="0.3">
      <c r="H45" s="236" t="s">
        <v>126</v>
      </c>
      <c r="I45" s="232">
        <v>13.5</v>
      </c>
      <c r="J45" s="236" t="s">
        <v>329</v>
      </c>
      <c r="K45" s="227"/>
      <c r="L45" s="260">
        <f>'Performance Evaluation'!D10</f>
        <v>1</v>
      </c>
    </row>
    <row r="46" spans="8:12" ht="16.5" thickTop="1" thickBot="1" x14ac:dyDescent="0.3">
      <c r="H46" s="251" t="s">
        <v>207</v>
      </c>
      <c r="I46" s="254">
        <v>14</v>
      </c>
      <c r="J46" s="252"/>
      <c r="K46" s="252"/>
      <c r="L46" s="253"/>
    </row>
    <row r="47" spans="8:12" ht="20.25" thickTop="1" thickBot="1" x14ac:dyDescent="0.3">
      <c r="H47" s="234"/>
      <c r="I47" s="229">
        <v>14</v>
      </c>
      <c r="J47" s="226" t="s">
        <v>281</v>
      </c>
      <c r="K47" s="227"/>
      <c r="L47" s="260">
        <f>'Management of Change'!D8</f>
        <v>1</v>
      </c>
    </row>
    <row r="48" spans="8:12" ht="20.25" thickTop="1" thickBot="1" x14ac:dyDescent="0.3">
      <c r="H48" s="237"/>
      <c r="I48" s="229">
        <v>14</v>
      </c>
      <c r="J48" s="226" t="s">
        <v>282</v>
      </c>
      <c r="K48" s="227"/>
      <c r="L48" s="260">
        <f>'Management of Change'!D9</f>
        <v>1</v>
      </c>
    </row>
    <row r="49" spans="8:12" ht="16.5" thickTop="1" thickBot="1" x14ac:dyDescent="0.3">
      <c r="H49" s="245" t="s">
        <v>128</v>
      </c>
      <c r="I49" s="254">
        <v>15</v>
      </c>
      <c r="J49" s="246"/>
      <c r="K49" s="247"/>
      <c r="L49" s="248"/>
    </row>
    <row r="50" spans="8:12" ht="31.5" thickTop="1" thickBot="1" x14ac:dyDescent="0.3">
      <c r="H50" s="311" t="s">
        <v>208</v>
      </c>
      <c r="I50" s="312">
        <v>15.1</v>
      </c>
      <c r="J50" s="236" t="s">
        <v>332</v>
      </c>
      <c r="K50" s="227"/>
      <c r="L50" s="260">
        <f>'Program Improvement'!D8</f>
        <v>1</v>
      </c>
    </row>
    <row r="51" spans="8:12" ht="20.25" thickTop="1" thickBot="1" x14ac:dyDescent="0.3">
      <c r="H51" s="311"/>
      <c r="I51" s="312"/>
      <c r="J51" s="236" t="s">
        <v>333</v>
      </c>
      <c r="K51" s="227"/>
      <c r="L51" s="260">
        <f>'Program Improvement'!D9</f>
        <v>1</v>
      </c>
    </row>
    <row r="52" spans="8:12" ht="31.5" thickTop="1" thickBot="1" x14ac:dyDescent="0.3">
      <c r="H52" s="311"/>
      <c r="I52" s="312"/>
      <c r="J52" s="236" t="s">
        <v>331</v>
      </c>
      <c r="K52" s="227"/>
      <c r="L52" s="260">
        <f>'Program Improvement'!D10</f>
        <v>1</v>
      </c>
    </row>
    <row r="53" spans="8:12" ht="20.25" thickTop="1" thickBot="1" x14ac:dyDescent="0.3">
      <c r="H53" s="236" t="s">
        <v>129</v>
      </c>
      <c r="I53" s="229">
        <v>15.2</v>
      </c>
      <c r="J53" s="236" t="s">
        <v>283</v>
      </c>
      <c r="K53" s="227"/>
      <c r="L53" s="260">
        <f>'Program Improvement'!D11</f>
        <v>1</v>
      </c>
    </row>
    <row r="54" spans="8:12" ht="15.75" thickTop="1" x14ac:dyDescent="0.25"/>
  </sheetData>
  <sheetProtection password="F638" sheet="1" objects="1" scenarios="1"/>
  <mergeCells count="16">
    <mergeCell ref="C19:E19"/>
    <mergeCell ref="C24:E24"/>
    <mergeCell ref="H27:H28"/>
    <mergeCell ref="H30:H31"/>
    <mergeCell ref="I30:I31"/>
    <mergeCell ref="I27:I28"/>
    <mergeCell ref="H50:H52"/>
    <mergeCell ref="I50:I52"/>
    <mergeCell ref="H33:H36"/>
    <mergeCell ref="H6:H7"/>
    <mergeCell ref="H8:H11"/>
    <mergeCell ref="H15:H16"/>
    <mergeCell ref="H17:H18"/>
    <mergeCell ref="I17:I18"/>
    <mergeCell ref="I6:I7"/>
    <mergeCell ref="I15:I16"/>
  </mergeCells>
  <pageMargins left="0.7" right="0.7" top="0.75" bottom="0.75" header="0.3" footer="0.3"/>
  <pageSetup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40" id="{A23A92BC-CDDE-49B1-9A68-628697CEE726}">
            <x14:iconSet custom="1">
              <x14:cfvo type="percent">
                <xm:f>0</xm:f>
              </x14:cfvo>
              <x14:cfvo type="num">
                <xm:f>2</xm:f>
              </x14:cfvo>
              <x14:cfvo type="num">
                <xm:f>51</xm:f>
              </x14:cfvo>
              <x14:cfIcon iconSet="3TrafficLights1" iconId="2"/>
              <x14:cfIcon iconSet="3TrafficLights1" iconId="1"/>
              <x14:cfIcon iconSet="3TrafficLights1" iconId="0"/>
            </x14:iconSet>
          </x14:cfRule>
          <xm:sqref>L3</xm:sqref>
        </x14:conditionalFormatting>
        <x14:conditionalFormatting xmlns:xm="http://schemas.microsoft.com/office/excel/2006/main">
          <x14:cfRule type="iconSet" priority="16" id="{98BE02E5-E73D-40B3-98B5-F2D0B568CC9E}">
            <x14:iconSet custom="1">
              <x14:cfvo type="percent">
                <xm:f>0</xm:f>
              </x14:cfvo>
              <x14:cfvo type="num">
                <xm:f>2</xm:f>
              </x14:cfvo>
              <x14:cfvo type="num">
                <xm:f>51</xm:f>
              </x14:cfvo>
              <x14:cfIcon iconSet="3TrafficLights1" iconId="2"/>
              <x14:cfIcon iconSet="3TrafficLights1" iconId="1"/>
              <x14:cfIcon iconSet="3TrafficLights1" iconId="0"/>
            </x14:iconSet>
          </x14:cfRule>
          <xm:sqref>L5:L10</xm:sqref>
        </x14:conditionalFormatting>
        <x14:conditionalFormatting xmlns:xm="http://schemas.microsoft.com/office/excel/2006/main">
          <x14:cfRule type="iconSet" priority="15" id="{48134FD0-9191-4A4A-84D3-2C00775A5480}">
            <x14:iconSet custom="1">
              <x14:cfvo type="percent">
                <xm:f>0</xm:f>
              </x14:cfvo>
              <x14:cfvo type="num">
                <xm:f>2</xm:f>
              </x14:cfvo>
              <x14:cfvo type="num">
                <xm:f>51</xm:f>
              </x14:cfvo>
              <x14:cfIcon iconSet="3TrafficLights1" iconId="2"/>
              <x14:cfIcon iconSet="3TrafficLights1" iconId="1"/>
              <x14:cfIcon iconSet="3TrafficLights1" iconId="0"/>
            </x14:iconSet>
          </x14:cfRule>
          <xm:sqref>L11</xm:sqref>
        </x14:conditionalFormatting>
        <x14:conditionalFormatting xmlns:xm="http://schemas.microsoft.com/office/excel/2006/main">
          <x14:cfRule type="iconSet" priority="14" id="{930650D6-2481-4593-ACA9-376FFB94E156}">
            <x14:iconSet custom="1">
              <x14:cfvo type="percent">
                <xm:f>0</xm:f>
              </x14:cfvo>
              <x14:cfvo type="num">
                <xm:f>2</xm:f>
              </x14:cfvo>
              <x14:cfvo type="num">
                <xm:f>51</xm:f>
              </x14:cfvo>
              <x14:cfIcon iconSet="3TrafficLights1" iconId="2"/>
              <x14:cfIcon iconSet="3TrafficLights1" iconId="1"/>
              <x14:cfIcon iconSet="3TrafficLights1" iconId="0"/>
            </x14:iconSet>
          </x14:cfRule>
          <xm:sqref>L13:L19</xm:sqref>
        </x14:conditionalFormatting>
        <x14:conditionalFormatting xmlns:xm="http://schemas.microsoft.com/office/excel/2006/main">
          <x14:cfRule type="iconSet" priority="13" id="{F7140C1E-2B86-4AE2-8173-4F6386E34A41}">
            <x14:iconSet custom="1">
              <x14:cfvo type="percent">
                <xm:f>0</xm:f>
              </x14:cfvo>
              <x14:cfvo type="num">
                <xm:f>2</xm:f>
              </x14:cfvo>
              <x14:cfvo type="num">
                <xm:f>51</xm:f>
              </x14:cfvo>
              <x14:cfIcon iconSet="3TrafficLights1" iconId="2"/>
              <x14:cfIcon iconSet="3TrafficLights1" iconId="1"/>
              <x14:cfIcon iconSet="3TrafficLights1" iconId="0"/>
            </x14:iconSet>
          </x14:cfRule>
          <xm:sqref>L21:L22</xm:sqref>
        </x14:conditionalFormatting>
        <x14:conditionalFormatting xmlns:xm="http://schemas.microsoft.com/office/excel/2006/main">
          <x14:cfRule type="iconSet" priority="12" id="{D8C5C0D0-14E4-4C37-A6A9-F82DE273493F}">
            <x14:iconSet custom="1">
              <x14:cfvo type="percent">
                <xm:f>0</xm:f>
              </x14:cfvo>
              <x14:cfvo type="num">
                <xm:f>2</xm:f>
              </x14:cfvo>
              <x14:cfvo type="num">
                <xm:f>51</xm:f>
              </x14:cfvo>
              <x14:cfIcon iconSet="3TrafficLights1" iconId="2"/>
              <x14:cfIcon iconSet="3TrafficLights1" iconId="1"/>
              <x14:cfIcon iconSet="3TrafficLights1" iconId="0"/>
            </x14:iconSet>
          </x14:cfRule>
          <xm:sqref>L24:L25</xm:sqref>
        </x14:conditionalFormatting>
        <x14:conditionalFormatting xmlns:xm="http://schemas.microsoft.com/office/excel/2006/main">
          <x14:cfRule type="iconSet" priority="11" id="{E8A34098-A2D2-48FF-9FAC-E037056AB9BA}">
            <x14:iconSet custom="1">
              <x14:cfvo type="percent">
                <xm:f>0</xm:f>
              </x14:cfvo>
              <x14:cfvo type="num">
                <xm:f>2</xm:f>
              </x14:cfvo>
              <x14:cfvo type="num">
                <xm:f>51</xm:f>
              </x14:cfvo>
              <x14:cfIcon iconSet="3TrafficLights1" iconId="2"/>
              <x14:cfIcon iconSet="3TrafficLights1" iconId="1"/>
              <x14:cfIcon iconSet="3TrafficLights1" iconId="0"/>
            </x14:iconSet>
          </x14:cfRule>
          <xm:sqref>L27:L31</xm:sqref>
        </x14:conditionalFormatting>
        <x14:conditionalFormatting xmlns:xm="http://schemas.microsoft.com/office/excel/2006/main">
          <x14:cfRule type="iconSet" priority="10" id="{4B615FC4-FA9B-496E-8921-900F03DC0752}">
            <x14:iconSet custom="1">
              <x14:cfvo type="percent">
                <xm:f>0</xm:f>
              </x14:cfvo>
              <x14:cfvo type="num">
                <xm:f>2</xm:f>
              </x14:cfvo>
              <x14:cfvo type="num">
                <xm:f>51</xm:f>
              </x14:cfvo>
              <x14:cfIcon iconSet="3TrafficLights1" iconId="2"/>
              <x14:cfIcon iconSet="3TrafficLights1" iconId="1"/>
              <x14:cfIcon iconSet="3TrafficLights1" iconId="0"/>
            </x14:iconSet>
          </x14:cfRule>
          <xm:sqref>L33:L36</xm:sqref>
        </x14:conditionalFormatting>
        <x14:conditionalFormatting xmlns:xm="http://schemas.microsoft.com/office/excel/2006/main">
          <x14:cfRule type="iconSet" priority="9" id="{3D6C24CB-8675-4904-AFD6-569596597268}">
            <x14:iconSet custom="1">
              <x14:cfvo type="percent">
                <xm:f>0</xm:f>
              </x14:cfvo>
              <x14:cfvo type="num">
                <xm:f>2</xm:f>
              </x14:cfvo>
              <x14:cfvo type="num">
                <xm:f>51</xm:f>
              </x14:cfvo>
              <x14:cfIcon iconSet="3TrafficLights1" iconId="2"/>
              <x14:cfIcon iconSet="3TrafficLights1" iconId="1"/>
              <x14:cfIcon iconSet="3TrafficLights1" iconId="0"/>
            </x14:iconSet>
          </x14:cfRule>
          <xm:sqref>L38:L39</xm:sqref>
        </x14:conditionalFormatting>
        <x14:conditionalFormatting xmlns:xm="http://schemas.microsoft.com/office/excel/2006/main">
          <x14:cfRule type="iconSet" priority="8" id="{875DDB1A-F275-44D9-AF57-E1091C64910A}">
            <x14:iconSet custom="1">
              <x14:cfvo type="percent">
                <xm:f>0</xm:f>
              </x14:cfvo>
              <x14:cfvo type="num">
                <xm:f>2</xm:f>
              </x14:cfvo>
              <x14:cfvo type="num">
                <xm:f>51</xm:f>
              </x14:cfvo>
              <x14:cfIcon iconSet="3TrafficLights1" iconId="2"/>
              <x14:cfIcon iconSet="3TrafficLights1" iconId="1"/>
              <x14:cfIcon iconSet="3TrafficLights1" iconId="0"/>
            </x14:iconSet>
          </x14:cfRule>
          <xm:sqref>L41</xm:sqref>
        </x14:conditionalFormatting>
        <x14:conditionalFormatting xmlns:xm="http://schemas.microsoft.com/office/excel/2006/main">
          <x14:cfRule type="iconSet" priority="7" id="{FCEDD5D4-5F91-4E5D-A536-46C2CA9F50DF}">
            <x14:iconSet custom="1">
              <x14:cfvo type="percent">
                <xm:f>0</xm:f>
              </x14:cfvo>
              <x14:cfvo type="num">
                <xm:f>2</xm:f>
              </x14:cfvo>
              <x14:cfvo type="num">
                <xm:f>51</xm:f>
              </x14:cfvo>
              <x14:cfIcon iconSet="3TrafficLights1" iconId="2"/>
              <x14:cfIcon iconSet="3TrafficLights1" iconId="1"/>
              <x14:cfIcon iconSet="3TrafficLights1" iconId="0"/>
            </x14:iconSet>
          </x14:cfRule>
          <xm:sqref>L43:L45</xm:sqref>
        </x14:conditionalFormatting>
        <x14:conditionalFormatting xmlns:xm="http://schemas.microsoft.com/office/excel/2006/main">
          <x14:cfRule type="iconSet" priority="6" id="{ECF34015-DC09-48E0-9CF2-0C1104883F8A}">
            <x14:iconSet custom="1">
              <x14:cfvo type="percent">
                <xm:f>0</xm:f>
              </x14:cfvo>
              <x14:cfvo type="num">
                <xm:f>2</xm:f>
              </x14:cfvo>
              <x14:cfvo type="num">
                <xm:f>51</xm:f>
              </x14:cfvo>
              <x14:cfIcon iconSet="3TrafficLights1" iconId="2"/>
              <x14:cfIcon iconSet="3TrafficLights1" iconId="1"/>
              <x14:cfIcon iconSet="3TrafficLights1" iconId="0"/>
            </x14:iconSet>
          </x14:cfRule>
          <xm:sqref>L47:L48</xm:sqref>
        </x14:conditionalFormatting>
        <x14:conditionalFormatting xmlns:xm="http://schemas.microsoft.com/office/excel/2006/main">
          <x14:cfRule type="iconSet" priority="5" id="{00F29FD7-9B74-49F4-9320-1E3C1365771D}">
            <x14:iconSet custom="1">
              <x14:cfvo type="percent">
                <xm:f>0</xm:f>
              </x14:cfvo>
              <x14:cfvo type="num">
                <xm:f>2</xm:f>
              </x14:cfvo>
              <x14:cfvo type="num">
                <xm:f>51</xm:f>
              </x14:cfvo>
              <x14:cfIcon iconSet="3TrafficLights1" iconId="2"/>
              <x14:cfIcon iconSet="3TrafficLights1" iconId="1"/>
              <x14:cfIcon iconSet="3TrafficLights1" iconId="0"/>
            </x14:iconSet>
          </x14:cfRule>
          <xm:sqref>L50:L53</xm:sqref>
        </x14:conditionalFormatting>
        <x14:conditionalFormatting xmlns:xm="http://schemas.microsoft.com/office/excel/2006/main">
          <x14:cfRule type="iconSet" priority="3" id="{E9E22BF0-32CD-4D65-B481-5BA37462FA9E}">
            <x14:iconSet custom="1">
              <x14:cfvo type="percent">
                <xm:f>0</xm:f>
              </x14:cfvo>
              <x14:cfvo type="num">
                <xm:f>2</xm:f>
              </x14:cfvo>
              <x14:cfvo type="num">
                <xm:f>51</xm:f>
              </x14:cfvo>
              <x14:cfIcon iconSet="3TrafficLights1" iconId="2"/>
              <x14:cfIcon iconSet="3TrafficLights1" iconId="1"/>
              <x14:cfIcon iconSet="3TrafficLights1" iconId="0"/>
            </x14:iconSet>
          </x14:cfRule>
          <xm:sqref>E6</xm:sqref>
        </x14:conditionalFormatting>
        <x14:conditionalFormatting xmlns:xm="http://schemas.microsoft.com/office/excel/2006/main">
          <x14:cfRule type="iconSet" priority="2" id="{2967A3D0-AFEC-464C-9DAB-E24226A6D8F6}">
            <x14:iconSet custom="1">
              <x14:cfvo type="percent">
                <xm:f>0</xm:f>
              </x14:cfvo>
              <x14:cfvo type="num">
                <xm:f>2</xm:f>
              </x14:cfvo>
              <x14:cfvo type="num">
                <xm:f>51</xm:f>
              </x14:cfvo>
              <x14:cfIcon iconSet="3TrafficLights1" iconId="2"/>
              <x14:cfIcon iconSet="3TrafficLights1" iconId="1"/>
              <x14:cfIcon iconSet="3TrafficLights1" iconId="0"/>
            </x14:iconSet>
          </x14:cfRule>
          <xm:sqref>E7:E16</xm:sqref>
        </x14:conditionalFormatting>
        <x14:conditionalFormatting xmlns:xm="http://schemas.microsoft.com/office/excel/2006/main">
          <x14:cfRule type="iconSet" priority="1" id="{5E236E0F-9F3B-4896-B5DC-0F0E8EAFB6E4}">
            <x14:iconSet custom="1">
              <x14:cfvo type="percent">
                <xm:f>0</xm:f>
              </x14:cfvo>
              <x14:cfvo type="num">
                <xm:f>2</xm:f>
              </x14:cfvo>
              <x14:cfvo type="num">
                <xm:f>51</xm:f>
              </x14:cfvo>
              <x14:cfIcon iconSet="3TrafficLights1" iconId="2"/>
              <x14:cfIcon iconSet="3TrafficLights1" iconId="1"/>
              <x14:cfIcon iconSet="3TrafficLights1" iconId="0"/>
            </x14:iconSet>
          </x14:cfRule>
          <xm:sqref>E17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Sheet1!$A$2:$A$6</xm:f>
          </x14:formula1>
          <xm:sqref>L43:L45 L47:L48 L3 L27:L31 L33:L36 L41 L38:L39 L24:L25 L21:L22 L50:L53 L5:L11 L13:L19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3"/>
  <sheetViews>
    <sheetView zoomScale="90" zoomScaleNormal="90" workbookViewId="0">
      <selection activeCell="A3" sqref="A3"/>
    </sheetView>
  </sheetViews>
  <sheetFormatPr defaultColWidth="9.140625" defaultRowHeight="15" x14ac:dyDescent="0.25"/>
  <cols>
    <col min="1" max="1" width="29.5703125" style="111" customWidth="1"/>
    <col min="2" max="2" width="24.85546875" style="111" customWidth="1"/>
    <col min="3" max="3" width="60.5703125" style="111" customWidth="1"/>
    <col min="4" max="4" width="13" style="199" customWidth="1"/>
    <col min="5" max="6" width="17.85546875" style="199" customWidth="1"/>
    <col min="7" max="7" width="15.140625" style="199" customWidth="1"/>
    <col min="8" max="8" width="48.42578125" style="184" bestFit="1" customWidth="1"/>
    <col min="9" max="9" width="19" style="184" customWidth="1"/>
    <col min="10" max="16384" width="9.140625" style="111"/>
  </cols>
  <sheetData>
    <row r="2" spans="1:9" ht="21" thickBot="1" x14ac:dyDescent="0.35">
      <c r="A2" s="1" t="s">
        <v>0</v>
      </c>
    </row>
    <row r="3" spans="1:9" ht="19.5" thickBot="1" x14ac:dyDescent="0.35">
      <c r="A3" s="6" t="s">
        <v>409</v>
      </c>
      <c r="B3" s="6" t="s">
        <v>404</v>
      </c>
      <c r="D3" s="210">
        <f>AVERAGE(D10,D11)</f>
        <v>25.5</v>
      </c>
      <c r="E3" s="198"/>
      <c r="F3" s="198"/>
      <c r="G3" s="198"/>
    </row>
    <row r="4" spans="1:9" ht="18.75" x14ac:dyDescent="0.25">
      <c r="A4" s="29"/>
      <c r="D4" s="267"/>
      <c r="E4" s="198"/>
      <c r="F4" s="198"/>
      <c r="G4" s="198"/>
    </row>
    <row r="5" spans="1:9" ht="18.75" x14ac:dyDescent="0.25">
      <c r="A5" s="29"/>
      <c r="D5" s="267"/>
      <c r="E5" s="198"/>
      <c r="F5" s="198"/>
      <c r="G5" s="198"/>
    </row>
    <row r="6" spans="1:9" ht="18.75" x14ac:dyDescent="0.25">
      <c r="A6" s="29"/>
      <c r="D6" s="267"/>
      <c r="E6" s="198"/>
      <c r="F6" s="198"/>
      <c r="G6" s="198"/>
    </row>
    <row r="7" spans="1:9" ht="19.5" thickBot="1" x14ac:dyDescent="0.3">
      <c r="A7" s="29"/>
      <c r="D7" s="198"/>
      <c r="E7" s="198"/>
      <c r="F7" s="198"/>
      <c r="G7" s="198"/>
    </row>
    <row r="8" spans="1:9" ht="32.25" thickBot="1" x14ac:dyDescent="0.3">
      <c r="A8" s="108" t="s">
        <v>221</v>
      </c>
      <c r="B8" s="108" t="s">
        <v>12</v>
      </c>
      <c r="C8" s="108" t="s">
        <v>218</v>
      </c>
      <c r="D8" s="38" t="s">
        <v>1</v>
      </c>
      <c r="E8" s="58" t="s">
        <v>284</v>
      </c>
      <c r="F8" s="291" t="s">
        <v>285</v>
      </c>
      <c r="G8" s="292"/>
      <c r="H8" s="119" t="s">
        <v>13</v>
      </c>
      <c r="I8" s="148" t="s">
        <v>2</v>
      </c>
    </row>
    <row r="9" spans="1:9" ht="16.5" thickTop="1" thickBot="1" x14ac:dyDescent="0.3">
      <c r="A9" s="115" t="s">
        <v>5</v>
      </c>
      <c r="B9" s="176">
        <v>8</v>
      </c>
      <c r="C9" s="179"/>
      <c r="D9" s="194"/>
      <c r="E9" s="293"/>
      <c r="F9" s="293"/>
      <c r="G9" s="293"/>
    </row>
    <row r="10" spans="1:9" ht="76.5" thickTop="1" thickBot="1" x14ac:dyDescent="0.3">
      <c r="A10" s="115"/>
      <c r="B10" s="176"/>
      <c r="C10" s="179" t="s">
        <v>259</v>
      </c>
      <c r="D10" s="213">
        <v>50</v>
      </c>
      <c r="E10" s="268" t="s">
        <v>400</v>
      </c>
      <c r="F10" s="294" t="s">
        <v>401</v>
      </c>
      <c r="G10" s="295"/>
      <c r="H10" s="269" t="s">
        <v>402</v>
      </c>
      <c r="I10" s="269" t="s">
        <v>403</v>
      </c>
    </row>
    <row r="11" spans="1:9" ht="31.5" thickTop="1" thickBot="1" x14ac:dyDescent="0.3">
      <c r="A11" s="115"/>
      <c r="B11" s="176"/>
      <c r="C11" s="179" t="s">
        <v>266</v>
      </c>
      <c r="D11" s="213">
        <v>1</v>
      </c>
      <c r="E11" s="268"/>
      <c r="F11" s="294"/>
      <c r="G11" s="295"/>
      <c r="H11" s="269"/>
      <c r="I11" s="269"/>
    </row>
    <row r="12" spans="1:9" ht="15.75" thickTop="1" x14ac:dyDescent="0.25">
      <c r="A12" s="115"/>
      <c r="B12" s="176"/>
    </row>
    <row r="13" spans="1:9" x14ac:dyDescent="0.25">
      <c r="A13" s="115"/>
      <c r="B13" s="176"/>
    </row>
    <row r="14" spans="1:9" x14ac:dyDescent="0.25">
      <c r="A14" s="115"/>
      <c r="B14" s="176"/>
    </row>
    <row r="15" spans="1:9" x14ac:dyDescent="0.25">
      <c r="A15" s="115"/>
      <c r="B15" s="176"/>
    </row>
    <row r="16" spans="1:9" ht="18.75" x14ac:dyDescent="0.25">
      <c r="A16" s="29"/>
      <c r="D16" s="198"/>
      <c r="E16" s="198"/>
      <c r="F16" s="198"/>
      <c r="G16" s="198"/>
    </row>
    <row r="17" spans="1:10" s="178" customFormat="1" ht="19.5" customHeight="1" thickBot="1" x14ac:dyDescent="0.3">
      <c r="A17" s="137"/>
      <c r="B17" s="138"/>
      <c r="C17" s="139"/>
      <c r="D17" s="140"/>
      <c r="E17" s="140"/>
      <c r="F17" s="140"/>
      <c r="G17" s="140"/>
      <c r="H17" s="141"/>
      <c r="I17" s="98"/>
    </row>
    <row r="18" spans="1:10" ht="16.5" thickBot="1" x14ac:dyDescent="0.3">
      <c r="A18" s="108" t="s">
        <v>221</v>
      </c>
      <c r="B18" s="108" t="s">
        <v>12</v>
      </c>
      <c r="C18" s="108" t="s">
        <v>219</v>
      </c>
      <c r="D18" s="296" t="s">
        <v>220</v>
      </c>
      <c r="E18" s="297"/>
      <c r="F18" s="297"/>
      <c r="G18" s="298"/>
      <c r="H18" s="119" t="s">
        <v>13</v>
      </c>
      <c r="I18" s="148" t="s">
        <v>2</v>
      </c>
    </row>
    <row r="19" spans="1:10" ht="32.25" thickTop="1" x14ac:dyDescent="0.25">
      <c r="A19" s="123"/>
      <c r="B19" s="123"/>
      <c r="C19" s="123"/>
      <c r="D19" s="81" t="s">
        <v>378</v>
      </c>
      <c r="E19" s="81" t="s">
        <v>379</v>
      </c>
      <c r="F19" s="81" t="s">
        <v>380</v>
      </c>
      <c r="G19" s="81" t="s">
        <v>135</v>
      </c>
      <c r="H19" s="128"/>
      <c r="I19" s="125"/>
    </row>
    <row r="20" spans="1:10" ht="15.75" hidden="1" x14ac:dyDescent="0.25">
      <c r="A20" s="115" t="s">
        <v>5</v>
      </c>
      <c r="B20" s="176">
        <v>8</v>
      </c>
      <c r="C20" s="123"/>
      <c r="D20" s="174">
        <f>D21/SUM(D21:G21)</f>
        <v>0.5</v>
      </c>
      <c r="E20" s="174">
        <f>E21/SUM(D21:G21)</f>
        <v>0.5</v>
      </c>
      <c r="F20" s="174"/>
      <c r="G20" s="174">
        <f>G21/SUM(D21:G21)</f>
        <v>0</v>
      </c>
      <c r="H20" s="128"/>
      <c r="I20" s="125"/>
    </row>
    <row r="21" spans="1:10" x14ac:dyDescent="0.25">
      <c r="A21" s="115"/>
      <c r="B21" s="176"/>
      <c r="D21" s="218">
        <f>COUNTIF(D22:D25,"x")</f>
        <v>2</v>
      </c>
      <c r="E21" s="218">
        <f t="shared" ref="E21:G21" si="0">COUNTIF(E22:E25,"x")</f>
        <v>2</v>
      </c>
      <c r="F21" s="218">
        <f t="shared" si="0"/>
        <v>0</v>
      </c>
      <c r="G21" s="218">
        <f t="shared" si="0"/>
        <v>0</v>
      </c>
      <c r="H21" s="215"/>
      <c r="I21" s="216"/>
      <c r="J21" s="217"/>
    </row>
    <row r="22" spans="1:10" ht="30" x14ac:dyDescent="0.25">
      <c r="C22" s="179" t="s">
        <v>314</v>
      </c>
      <c r="D22" s="202" t="s">
        <v>286</v>
      </c>
      <c r="E22" s="202"/>
      <c r="F22" s="202"/>
      <c r="G22" s="202"/>
      <c r="H22" s="269"/>
      <c r="I22" s="269"/>
    </row>
    <row r="23" spans="1:10" ht="30" x14ac:dyDescent="0.25">
      <c r="C23" s="179" t="s">
        <v>313</v>
      </c>
      <c r="D23" s="202" t="s">
        <v>286</v>
      </c>
      <c r="E23" s="202"/>
      <c r="F23" s="202"/>
      <c r="G23" s="202"/>
      <c r="H23" s="269"/>
      <c r="I23" s="269"/>
    </row>
    <row r="24" spans="1:10" ht="30" x14ac:dyDescent="0.25">
      <c r="C24" s="179" t="s">
        <v>315</v>
      </c>
      <c r="D24" s="202"/>
      <c r="E24" s="202" t="s">
        <v>286</v>
      </c>
      <c r="F24" s="202"/>
      <c r="G24" s="202"/>
      <c r="H24" s="269"/>
      <c r="I24" s="269"/>
    </row>
    <row r="25" spans="1:10" ht="30" x14ac:dyDescent="0.25">
      <c r="C25" s="179" t="s">
        <v>316</v>
      </c>
      <c r="D25" s="202"/>
      <c r="E25" s="202" t="s">
        <v>286</v>
      </c>
      <c r="F25" s="202"/>
      <c r="G25" s="202"/>
      <c r="H25" s="269"/>
      <c r="I25" s="269"/>
    </row>
    <row r="33" spans="6:6" x14ac:dyDescent="0.25">
      <c r="F33" s="211"/>
    </row>
  </sheetData>
  <sheetProtection password="F638" sheet="1" objects="1" scenarios="1"/>
  <mergeCells count="5">
    <mergeCell ref="F8:G8"/>
    <mergeCell ref="E9:G9"/>
    <mergeCell ref="F10:G10"/>
    <mergeCell ref="F11:G11"/>
    <mergeCell ref="D18:G18"/>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[1]Sheet1!#REF!</xm:f>
          </x14:formula1>
          <xm:sqref>D10:D11</xm:sqref>
        </x14:dataValidation>
        <x14:dataValidation type="list" allowBlank="1" showInputMessage="1" showErrorMessage="1">
          <x14:formula1>
            <xm:f>[1]Sheet1!#REF!</xm:f>
          </x14:formula1>
          <xm:sqref>D22:G25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8"/>
  <sheetViews>
    <sheetView topLeftCell="A6" zoomScale="90" zoomScaleNormal="90" workbookViewId="0">
      <selection activeCell="D17" sqref="D17"/>
    </sheetView>
  </sheetViews>
  <sheetFormatPr defaultColWidth="9.140625" defaultRowHeight="15" x14ac:dyDescent="0.25"/>
  <cols>
    <col min="1" max="1" width="29.5703125" style="17" customWidth="1"/>
    <col min="2" max="2" width="20.42578125" style="15" customWidth="1"/>
    <col min="3" max="3" width="64.85546875" style="16" customWidth="1"/>
    <col min="4" max="4" width="15.7109375" style="37" customWidth="1"/>
    <col min="5" max="5" width="18" style="37" customWidth="1"/>
    <col min="6" max="6" width="18" style="199" customWidth="1"/>
    <col min="7" max="7" width="15.140625" style="37" customWidth="1"/>
    <col min="8" max="8" width="53.5703125" style="48" customWidth="1"/>
    <col min="9" max="9" width="19.42578125" style="49" customWidth="1"/>
    <col min="10" max="10" width="17.85546875" style="18" customWidth="1"/>
    <col min="11" max="11" width="23.28515625" style="18" bestFit="1" customWidth="1"/>
    <col min="12" max="12" width="15" style="18" customWidth="1"/>
    <col min="13" max="13" width="23.28515625" style="18" bestFit="1" customWidth="1"/>
    <col min="14" max="14" width="12.5703125" style="18" customWidth="1"/>
    <col min="15" max="15" width="48.42578125" style="18" bestFit="1" customWidth="1"/>
    <col min="16" max="16384" width="9.140625" style="18"/>
  </cols>
  <sheetData>
    <row r="2" spans="1:9" ht="21" thickBot="1" x14ac:dyDescent="0.35">
      <c r="A2" s="1" t="s">
        <v>0</v>
      </c>
    </row>
    <row r="3" spans="1:9" ht="19.5" thickBot="1" x14ac:dyDescent="0.35">
      <c r="A3" s="6" t="s">
        <v>409</v>
      </c>
      <c r="D3" s="262">
        <f>AVERAGE(D7,D9,D10,D11,D13,D14,D15,D16)</f>
        <v>1</v>
      </c>
      <c r="E3" s="57"/>
      <c r="F3" s="198"/>
      <c r="G3" s="57"/>
    </row>
    <row r="4" spans="1:9" s="178" customFormat="1" ht="18.75" x14ac:dyDescent="0.25">
      <c r="A4" s="19"/>
      <c r="B4" s="176"/>
      <c r="C4" s="177"/>
      <c r="D4" s="288"/>
      <c r="E4" s="198"/>
      <c r="F4" s="198"/>
      <c r="G4" s="198"/>
      <c r="H4" s="163"/>
      <c r="I4" s="185"/>
    </row>
    <row r="5" spans="1:9" s="178" customFormat="1" ht="19.5" thickBot="1" x14ac:dyDescent="0.3">
      <c r="A5" s="19"/>
      <c r="B5" s="176"/>
      <c r="C5" s="177"/>
      <c r="D5" s="288"/>
      <c r="E5" s="198"/>
      <c r="F5" s="198"/>
      <c r="G5" s="198"/>
      <c r="H5" s="163"/>
      <c r="I5" s="185"/>
    </row>
    <row r="6" spans="1:9" ht="32.25" thickBot="1" x14ac:dyDescent="0.3">
      <c r="A6" s="20" t="s">
        <v>221</v>
      </c>
      <c r="B6" s="21" t="s">
        <v>12</v>
      </c>
      <c r="C6" s="26" t="s">
        <v>218</v>
      </c>
      <c r="D6" s="39" t="s">
        <v>1</v>
      </c>
      <c r="E6" s="58" t="s">
        <v>284</v>
      </c>
      <c r="F6" s="291" t="s">
        <v>285</v>
      </c>
      <c r="G6" s="292"/>
      <c r="H6" s="119" t="s">
        <v>13</v>
      </c>
      <c r="I6" s="119" t="s">
        <v>2</v>
      </c>
    </row>
    <row r="7" spans="1:9" ht="31.5" thickTop="1" thickBot="1" x14ac:dyDescent="0.3">
      <c r="A7" s="23" t="s">
        <v>228</v>
      </c>
      <c r="B7" s="73">
        <v>4</v>
      </c>
      <c r="C7" s="16" t="s">
        <v>229</v>
      </c>
      <c r="D7" s="213">
        <v>1</v>
      </c>
      <c r="E7" s="285"/>
      <c r="F7" s="302"/>
      <c r="G7" s="302"/>
      <c r="H7" s="286"/>
      <c r="I7" s="287"/>
    </row>
    <row r="8" spans="1:9" ht="31.5" thickTop="1" thickBot="1" x14ac:dyDescent="0.3">
      <c r="A8" s="23" t="s">
        <v>3</v>
      </c>
      <c r="B8" s="73">
        <v>5</v>
      </c>
      <c r="D8" s="42"/>
      <c r="E8" s="301"/>
      <c r="F8" s="301"/>
      <c r="G8" s="301"/>
    </row>
    <row r="9" spans="1:9" ht="31.5" thickTop="1" thickBot="1" x14ac:dyDescent="0.3">
      <c r="A9" s="17" t="s">
        <v>14</v>
      </c>
      <c r="B9" s="15" t="s">
        <v>15</v>
      </c>
      <c r="C9" s="16" t="s">
        <v>381</v>
      </c>
      <c r="D9" s="214">
        <v>1</v>
      </c>
      <c r="E9" s="266"/>
      <c r="F9" s="303"/>
      <c r="G9" s="303"/>
      <c r="H9" s="279"/>
      <c r="I9" s="283"/>
    </row>
    <row r="10" spans="1:9" ht="61.5" thickTop="1" thickBot="1" x14ac:dyDescent="0.3">
      <c r="A10" s="106" t="s">
        <v>30</v>
      </c>
      <c r="B10" s="176" t="s">
        <v>31</v>
      </c>
      <c r="C10" s="16" t="s">
        <v>230</v>
      </c>
      <c r="D10" s="213">
        <v>1</v>
      </c>
      <c r="E10" s="276"/>
      <c r="F10" s="303"/>
      <c r="G10" s="303"/>
      <c r="H10" s="279"/>
      <c r="I10" s="283"/>
    </row>
    <row r="11" spans="1:9" ht="31.5" thickTop="1" thickBot="1" x14ac:dyDescent="0.3">
      <c r="A11" s="19"/>
      <c r="B11" s="176" t="s">
        <v>31</v>
      </c>
      <c r="C11" s="16" t="s">
        <v>231</v>
      </c>
      <c r="D11" s="213">
        <v>1</v>
      </c>
      <c r="E11" s="276"/>
      <c r="F11" s="303"/>
      <c r="G11" s="303"/>
      <c r="H11" s="279"/>
      <c r="I11" s="283"/>
    </row>
    <row r="12" spans="1:9" ht="16.5" thickTop="1" thickBot="1" x14ac:dyDescent="0.3">
      <c r="A12" s="17" t="s">
        <v>235</v>
      </c>
      <c r="B12" s="15" t="s">
        <v>232</v>
      </c>
      <c r="D12" s="57"/>
      <c r="E12" s="57"/>
      <c r="F12" s="198"/>
      <c r="G12" s="57"/>
    </row>
    <row r="13" spans="1:9" ht="46.5" thickTop="1" thickBot="1" x14ac:dyDescent="0.3">
      <c r="A13" s="106"/>
      <c r="B13" s="15" t="s">
        <v>233</v>
      </c>
      <c r="C13" s="16" t="s">
        <v>234</v>
      </c>
      <c r="D13" s="213">
        <v>1</v>
      </c>
      <c r="E13" s="276"/>
      <c r="F13" s="303"/>
      <c r="G13" s="303"/>
      <c r="H13" s="279"/>
      <c r="I13" s="283"/>
    </row>
    <row r="14" spans="1:9" ht="31.5" thickTop="1" thickBot="1" x14ac:dyDescent="0.3">
      <c r="B14" s="15" t="s">
        <v>236</v>
      </c>
      <c r="C14" s="16" t="s">
        <v>237</v>
      </c>
      <c r="D14" s="213">
        <v>1</v>
      </c>
      <c r="E14" s="276"/>
      <c r="F14" s="303"/>
      <c r="G14" s="303"/>
      <c r="H14" s="279"/>
      <c r="I14" s="283"/>
    </row>
    <row r="15" spans="1:9" ht="46.5" thickTop="1" thickBot="1" x14ac:dyDescent="0.3">
      <c r="A15" s="19"/>
      <c r="B15" s="15" t="s">
        <v>238</v>
      </c>
      <c r="C15" s="16" t="s">
        <v>376</v>
      </c>
      <c r="D15" s="213">
        <v>1</v>
      </c>
      <c r="E15" s="276"/>
      <c r="F15" s="303"/>
      <c r="G15" s="303"/>
      <c r="H15" s="279"/>
      <c r="I15" s="283"/>
    </row>
    <row r="16" spans="1:9" ht="31.5" thickTop="1" thickBot="1" x14ac:dyDescent="0.3">
      <c r="A16" s="19"/>
      <c r="B16" s="15" t="s">
        <v>240</v>
      </c>
      <c r="C16" s="16" t="s">
        <v>239</v>
      </c>
      <c r="D16" s="213">
        <v>1</v>
      </c>
      <c r="E16" s="276"/>
      <c r="F16" s="303"/>
      <c r="G16" s="303"/>
      <c r="H16" s="279"/>
      <c r="I16" s="283"/>
    </row>
    <row r="17" spans="1:9" ht="19.5" thickTop="1" x14ac:dyDescent="0.25">
      <c r="A17" s="19"/>
      <c r="D17" s="57"/>
      <c r="E17" s="57"/>
      <c r="F17" s="198"/>
      <c r="G17" s="57"/>
    </row>
    <row r="18" spans="1:9" ht="9.75" customHeight="1" x14ac:dyDescent="0.25">
      <c r="A18" s="93"/>
      <c r="B18" s="94"/>
      <c r="C18" s="95"/>
      <c r="D18" s="96"/>
      <c r="E18" s="96"/>
      <c r="F18" s="140"/>
      <c r="G18" s="96"/>
      <c r="H18" s="97"/>
      <c r="I18" s="98"/>
    </row>
    <row r="19" spans="1:9" ht="15.75" thickBot="1" x14ac:dyDescent="0.3"/>
    <row r="20" spans="1:9" ht="16.5" thickBot="1" x14ac:dyDescent="0.3">
      <c r="A20" s="20" t="s">
        <v>221</v>
      </c>
      <c r="B20" s="21" t="s">
        <v>12</v>
      </c>
      <c r="C20" s="82" t="s">
        <v>219</v>
      </c>
      <c r="D20" s="299" t="s">
        <v>220</v>
      </c>
      <c r="E20" s="300"/>
      <c r="F20" s="300"/>
      <c r="G20" s="300"/>
      <c r="H20" s="212" t="s">
        <v>13</v>
      </c>
      <c r="I20" s="119" t="s">
        <v>2</v>
      </c>
    </row>
    <row r="21" spans="1:9" ht="32.25" thickTop="1" x14ac:dyDescent="0.25">
      <c r="A21" s="59"/>
      <c r="B21" s="60"/>
      <c r="C21" s="61"/>
      <c r="D21" s="81" t="s">
        <v>378</v>
      </c>
      <c r="E21" s="81" t="s">
        <v>379</v>
      </c>
      <c r="F21" s="81" t="s">
        <v>380</v>
      </c>
      <c r="G21" s="81" t="s">
        <v>135</v>
      </c>
      <c r="H21" s="62"/>
      <c r="I21" s="62"/>
    </row>
    <row r="22" spans="1:9" ht="30" hidden="1" x14ac:dyDescent="0.25">
      <c r="A22" s="23" t="s">
        <v>3</v>
      </c>
      <c r="D22" s="99" t="e">
        <f>D23/SUM(D23:G23)</f>
        <v>#DIV/0!</v>
      </c>
      <c r="E22" s="142" t="e">
        <f>E23/SUM(D23:G23)</f>
        <v>#DIV/0!</v>
      </c>
      <c r="F22" s="174"/>
      <c r="G22" s="142" t="e">
        <f>G23/SUM(D23:G23)</f>
        <v>#DIV/0!</v>
      </c>
    </row>
    <row r="23" spans="1:9" x14ac:dyDescent="0.25">
      <c r="A23" s="23"/>
      <c r="D23" s="100">
        <f>SUM(D24,D44,D54)</f>
        <v>0</v>
      </c>
      <c r="E23" s="100">
        <f>SUM(E24,E44,E54)</f>
        <v>0</v>
      </c>
      <c r="F23" s="188">
        <f>SUM(F24,F44,F54)</f>
        <v>0</v>
      </c>
      <c r="G23" s="100">
        <f>SUM(G24,G44,G54)</f>
        <v>0</v>
      </c>
    </row>
    <row r="24" spans="1:9" x14ac:dyDescent="0.25">
      <c r="A24" s="74" t="s">
        <v>14</v>
      </c>
      <c r="B24" s="75" t="s">
        <v>15</v>
      </c>
      <c r="C24" s="80"/>
      <c r="D24" s="77">
        <f>COUNTIF(D25:D43,"x")</f>
        <v>0</v>
      </c>
      <c r="E24" s="77">
        <f t="shared" ref="E24:G24" si="0">COUNTIF(E25:E43,"x")</f>
        <v>0</v>
      </c>
      <c r="F24" s="130">
        <f t="shared" si="0"/>
        <v>0</v>
      </c>
      <c r="G24" s="77">
        <f t="shared" si="0"/>
        <v>0</v>
      </c>
      <c r="H24" s="78"/>
      <c r="I24" s="83"/>
    </row>
    <row r="25" spans="1:9" x14ac:dyDescent="0.25">
      <c r="C25" s="16" t="s">
        <v>16</v>
      </c>
      <c r="D25" s="202"/>
      <c r="E25" s="202"/>
      <c r="F25" s="202"/>
      <c r="G25" s="202"/>
      <c r="H25" s="279"/>
      <c r="I25" s="279"/>
    </row>
    <row r="26" spans="1:9" ht="30" x14ac:dyDescent="0.25">
      <c r="C26" s="16" t="s">
        <v>17</v>
      </c>
      <c r="D26" s="202"/>
      <c r="E26" s="202"/>
      <c r="F26" s="202"/>
      <c r="G26" s="202"/>
      <c r="H26" s="279"/>
      <c r="I26" s="279"/>
    </row>
    <row r="27" spans="1:9" ht="30" x14ac:dyDescent="0.25">
      <c r="C27" s="16" t="s">
        <v>18</v>
      </c>
      <c r="D27" s="202"/>
      <c r="E27" s="202"/>
      <c r="F27" s="202"/>
      <c r="G27" s="202"/>
      <c r="H27" s="279"/>
      <c r="I27" s="279"/>
    </row>
    <row r="28" spans="1:9" ht="30" x14ac:dyDescent="0.25">
      <c r="C28" s="16" t="s">
        <v>19</v>
      </c>
      <c r="D28" s="202"/>
      <c r="E28" s="202"/>
      <c r="F28" s="202"/>
      <c r="G28" s="202"/>
      <c r="H28" s="279"/>
      <c r="I28" s="279"/>
    </row>
    <row r="29" spans="1:9" ht="30" x14ac:dyDescent="0.25">
      <c r="C29" s="16" t="s">
        <v>20</v>
      </c>
      <c r="D29" s="202"/>
      <c r="E29" s="202"/>
      <c r="F29" s="202"/>
      <c r="G29" s="202"/>
      <c r="H29" s="279"/>
      <c r="I29" s="279"/>
    </row>
    <row r="30" spans="1:9" x14ac:dyDescent="0.25">
      <c r="C30" s="16" t="s">
        <v>21</v>
      </c>
      <c r="D30" s="202"/>
      <c r="E30" s="202"/>
      <c r="F30" s="202"/>
      <c r="G30" s="202"/>
      <c r="H30" s="279"/>
      <c r="I30" s="279"/>
    </row>
    <row r="31" spans="1:9" ht="30" x14ac:dyDescent="0.25">
      <c r="C31" s="16" t="s">
        <v>22</v>
      </c>
      <c r="D31" s="202"/>
      <c r="E31" s="202"/>
      <c r="F31" s="202"/>
      <c r="G31" s="202"/>
      <c r="H31" s="279"/>
      <c r="I31" s="279"/>
    </row>
    <row r="32" spans="1:9" ht="30" x14ac:dyDescent="0.25">
      <c r="C32" s="16" t="s">
        <v>23</v>
      </c>
      <c r="D32" s="202"/>
      <c r="E32" s="202"/>
      <c r="F32" s="202"/>
      <c r="G32" s="202"/>
      <c r="H32" s="279"/>
      <c r="I32" s="279"/>
    </row>
    <row r="33" spans="1:10" ht="45" x14ac:dyDescent="0.25">
      <c r="C33" s="79" t="s">
        <v>242</v>
      </c>
      <c r="D33" s="202"/>
      <c r="E33" s="202"/>
      <c r="F33" s="202"/>
      <c r="G33" s="202"/>
      <c r="H33" s="279"/>
      <c r="I33" s="279"/>
    </row>
    <row r="34" spans="1:10" x14ac:dyDescent="0.25">
      <c r="C34" s="79" t="s">
        <v>24</v>
      </c>
      <c r="D34" s="202"/>
      <c r="E34" s="202"/>
      <c r="F34" s="202"/>
      <c r="G34" s="202"/>
      <c r="H34" s="279"/>
      <c r="I34" s="279"/>
    </row>
    <row r="35" spans="1:10" ht="30" x14ac:dyDescent="0.25">
      <c r="C35" s="79" t="s">
        <v>131</v>
      </c>
      <c r="D35" s="202"/>
      <c r="E35" s="202"/>
      <c r="F35" s="202"/>
      <c r="G35" s="202"/>
      <c r="H35" s="279"/>
      <c r="I35" s="279"/>
    </row>
    <row r="36" spans="1:10" x14ac:dyDescent="0.25">
      <c r="C36" s="79" t="s">
        <v>243</v>
      </c>
      <c r="D36" s="202"/>
      <c r="E36" s="202"/>
      <c r="F36" s="202"/>
      <c r="G36" s="202"/>
      <c r="H36" s="279"/>
      <c r="I36" s="279"/>
    </row>
    <row r="37" spans="1:10" ht="30" x14ac:dyDescent="0.25">
      <c r="C37" s="79" t="s">
        <v>244</v>
      </c>
      <c r="D37" s="202"/>
      <c r="E37" s="202"/>
      <c r="F37" s="202"/>
      <c r="G37" s="202"/>
      <c r="H37" s="279"/>
      <c r="I37" s="279"/>
    </row>
    <row r="38" spans="1:10" ht="45" x14ac:dyDescent="0.25">
      <c r="C38" s="16" t="s">
        <v>25</v>
      </c>
      <c r="D38" s="202"/>
      <c r="E38" s="202"/>
      <c r="F38" s="202"/>
      <c r="G38" s="202"/>
      <c r="H38" s="279"/>
      <c r="I38" s="279"/>
    </row>
    <row r="39" spans="1:10" ht="45" x14ac:dyDescent="0.25">
      <c r="C39" s="16" t="s">
        <v>26</v>
      </c>
      <c r="D39" s="202"/>
      <c r="E39" s="202"/>
      <c r="F39" s="202"/>
      <c r="G39" s="202"/>
      <c r="H39" s="279"/>
      <c r="I39" s="279"/>
    </row>
    <row r="40" spans="1:10" ht="30" x14ac:dyDescent="0.25">
      <c r="C40" s="16" t="s">
        <v>27</v>
      </c>
      <c r="D40" s="202"/>
      <c r="E40" s="202"/>
      <c r="F40" s="202"/>
      <c r="G40" s="202"/>
      <c r="H40" s="279"/>
      <c r="I40" s="279"/>
    </row>
    <row r="41" spans="1:10" ht="45" x14ac:dyDescent="0.25">
      <c r="C41" s="16" t="s">
        <v>28</v>
      </c>
      <c r="D41" s="202"/>
      <c r="E41" s="202"/>
      <c r="F41" s="202"/>
      <c r="G41" s="202"/>
      <c r="H41" s="279"/>
      <c r="I41" s="279"/>
    </row>
    <row r="42" spans="1:10" ht="30" x14ac:dyDescent="0.25">
      <c r="C42" s="16" t="s">
        <v>241</v>
      </c>
      <c r="D42" s="202"/>
      <c r="E42" s="202"/>
      <c r="F42" s="202"/>
      <c r="G42" s="202"/>
      <c r="H42" s="279"/>
      <c r="I42" s="279"/>
    </row>
    <row r="43" spans="1:10" x14ac:dyDescent="0.25">
      <c r="C43" s="16" t="s">
        <v>29</v>
      </c>
      <c r="D43" s="202"/>
      <c r="E43" s="202"/>
      <c r="F43" s="202"/>
      <c r="G43" s="202"/>
      <c r="H43" s="279"/>
      <c r="I43" s="279"/>
    </row>
    <row r="44" spans="1:10" x14ac:dyDescent="0.25">
      <c r="A44" s="74" t="s">
        <v>30</v>
      </c>
      <c r="B44" s="75" t="s">
        <v>31</v>
      </c>
      <c r="C44" s="80" t="s">
        <v>32</v>
      </c>
      <c r="D44" s="77">
        <f>COUNTIF(D45:D53,"x")</f>
        <v>0</v>
      </c>
      <c r="E44" s="77">
        <f t="shared" ref="E44:G44" si="1">COUNTIF(E45:E53,"x")</f>
        <v>0</v>
      </c>
      <c r="F44" s="130">
        <f t="shared" si="1"/>
        <v>0</v>
      </c>
      <c r="G44" s="77">
        <f t="shared" si="1"/>
        <v>0</v>
      </c>
      <c r="H44" s="78"/>
      <c r="I44" s="83"/>
      <c r="J44" s="178"/>
    </row>
    <row r="45" spans="1:10" x14ac:dyDescent="0.25">
      <c r="C45" s="16" t="s">
        <v>33</v>
      </c>
      <c r="D45" s="202"/>
      <c r="E45" s="202"/>
      <c r="F45" s="202"/>
      <c r="G45" s="202"/>
      <c r="H45" s="279"/>
      <c r="I45" s="279"/>
    </row>
    <row r="46" spans="1:10" x14ac:dyDescent="0.25">
      <c r="C46" s="16" t="s">
        <v>260</v>
      </c>
      <c r="D46" s="202"/>
      <c r="E46" s="202"/>
      <c r="F46" s="202"/>
      <c r="G46" s="202"/>
      <c r="H46" s="279"/>
      <c r="I46" s="279"/>
    </row>
    <row r="47" spans="1:10" x14ac:dyDescent="0.25">
      <c r="C47" s="16" t="s">
        <v>261</v>
      </c>
      <c r="D47" s="202"/>
      <c r="E47" s="202"/>
      <c r="F47" s="202"/>
      <c r="G47" s="202"/>
      <c r="H47" s="279"/>
      <c r="I47" s="279"/>
    </row>
    <row r="48" spans="1:10" x14ac:dyDescent="0.25">
      <c r="C48" s="16" t="s">
        <v>34</v>
      </c>
      <c r="D48" s="202"/>
      <c r="E48" s="202"/>
      <c r="F48" s="202"/>
      <c r="G48" s="202"/>
      <c r="H48" s="279"/>
      <c r="I48" s="279"/>
    </row>
    <row r="49" spans="1:10" x14ac:dyDescent="0.25">
      <c r="C49" s="16" t="s">
        <v>35</v>
      </c>
      <c r="D49" s="202"/>
      <c r="E49" s="202"/>
      <c r="F49" s="202"/>
      <c r="G49" s="202"/>
      <c r="H49" s="279"/>
      <c r="I49" s="279"/>
    </row>
    <row r="50" spans="1:10" x14ac:dyDescent="0.25">
      <c r="C50" s="16" t="s">
        <v>132</v>
      </c>
      <c r="D50" s="202"/>
      <c r="E50" s="202"/>
      <c r="F50" s="202"/>
      <c r="G50" s="202"/>
      <c r="H50" s="279"/>
      <c r="I50" s="279"/>
    </row>
    <row r="51" spans="1:10" x14ac:dyDescent="0.25">
      <c r="C51" s="16" t="s">
        <v>262</v>
      </c>
      <c r="D51" s="202"/>
      <c r="E51" s="202"/>
      <c r="F51" s="202"/>
      <c r="G51" s="202"/>
      <c r="H51" s="279"/>
      <c r="I51" s="279"/>
    </row>
    <row r="52" spans="1:10" x14ac:dyDescent="0.25">
      <c r="C52" s="16" t="s">
        <v>407</v>
      </c>
      <c r="D52" s="202"/>
      <c r="E52" s="202"/>
      <c r="F52" s="202"/>
      <c r="G52" s="202"/>
      <c r="H52" s="279"/>
      <c r="I52" s="279"/>
    </row>
    <row r="53" spans="1:10" ht="30" x14ac:dyDescent="0.25">
      <c r="C53" s="16" t="s">
        <v>36</v>
      </c>
      <c r="D53" s="202"/>
      <c r="E53" s="202"/>
      <c r="F53" s="202"/>
      <c r="G53" s="202"/>
      <c r="H53" s="279"/>
      <c r="I53" s="279"/>
    </row>
    <row r="54" spans="1:10" x14ac:dyDescent="0.25">
      <c r="A54" s="74" t="s">
        <v>37</v>
      </c>
      <c r="B54" s="75" t="s">
        <v>38</v>
      </c>
      <c r="C54" s="80" t="s">
        <v>290</v>
      </c>
      <c r="D54" s="77">
        <f>COUNTIF(D55:D68,"x")</f>
        <v>0</v>
      </c>
      <c r="E54" s="77">
        <f t="shared" ref="E54:G54" si="2">COUNTIF(E55:E68,"x")</f>
        <v>0</v>
      </c>
      <c r="F54" s="130">
        <f t="shared" si="2"/>
        <v>0</v>
      </c>
      <c r="G54" s="77">
        <f t="shared" si="2"/>
        <v>0</v>
      </c>
      <c r="H54" s="78"/>
      <c r="I54" s="83"/>
      <c r="J54" s="178"/>
    </row>
    <row r="55" spans="1:10" x14ac:dyDescent="0.25">
      <c r="C55" s="79" t="s">
        <v>245</v>
      </c>
      <c r="D55" s="202"/>
      <c r="E55" s="202"/>
      <c r="F55" s="202"/>
      <c r="G55" s="202"/>
      <c r="H55" s="279"/>
      <c r="I55" s="279"/>
    </row>
    <row r="56" spans="1:10" x14ac:dyDescent="0.25">
      <c r="C56" s="79" t="s">
        <v>39</v>
      </c>
      <c r="D56" s="202"/>
      <c r="E56" s="202"/>
      <c r="F56" s="202"/>
      <c r="G56" s="202"/>
      <c r="H56" s="279"/>
      <c r="I56" s="279"/>
    </row>
    <row r="57" spans="1:10" x14ac:dyDescent="0.25">
      <c r="C57" s="79" t="s">
        <v>40</v>
      </c>
      <c r="D57" s="202"/>
      <c r="E57" s="202"/>
      <c r="F57" s="202"/>
      <c r="G57" s="202"/>
      <c r="H57" s="279"/>
      <c r="I57" s="279"/>
    </row>
    <row r="58" spans="1:10" x14ac:dyDescent="0.25">
      <c r="C58" s="79" t="s">
        <v>41</v>
      </c>
      <c r="D58" s="202"/>
      <c r="E58" s="202"/>
      <c r="F58" s="202"/>
      <c r="G58" s="202"/>
      <c r="H58" s="279"/>
      <c r="I58" s="279"/>
    </row>
    <row r="59" spans="1:10" x14ac:dyDescent="0.25">
      <c r="C59" s="79" t="s">
        <v>263</v>
      </c>
      <c r="D59" s="202"/>
      <c r="E59" s="202"/>
      <c r="F59" s="202"/>
      <c r="G59" s="202"/>
      <c r="H59" s="279"/>
      <c r="I59" s="279"/>
    </row>
    <row r="60" spans="1:10" x14ac:dyDescent="0.25">
      <c r="C60" s="79" t="s">
        <v>246</v>
      </c>
      <c r="D60" s="202"/>
      <c r="E60" s="202"/>
      <c r="F60" s="202"/>
      <c r="G60" s="202"/>
      <c r="H60" s="279"/>
      <c r="I60" s="279"/>
    </row>
    <row r="61" spans="1:10" x14ac:dyDescent="0.25">
      <c r="C61" s="79" t="s">
        <v>133</v>
      </c>
      <c r="D61" s="202"/>
      <c r="E61" s="202"/>
      <c r="F61" s="202"/>
      <c r="G61" s="202"/>
      <c r="H61" s="279"/>
      <c r="I61" s="279"/>
    </row>
    <row r="62" spans="1:10" x14ac:dyDescent="0.25">
      <c r="C62" s="79" t="s">
        <v>42</v>
      </c>
      <c r="D62" s="202"/>
      <c r="E62" s="202"/>
      <c r="F62" s="202"/>
      <c r="G62" s="202"/>
      <c r="H62" s="279"/>
      <c r="I62" s="279"/>
    </row>
    <row r="63" spans="1:10" x14ac:dyDescent="0.25">
      <c r="C63" s="16" t="s">
        <v>43</v>
      </c>
      <c r="D63" s="202"/>
      <c r="E63" s="202"/>
      <c r="F63" s="202"/>
      <c r="G63" s="202"/>
      <c r="H63" s="279"/>
      <c r="I63" s="279"/>
    </row>
    <row r="64" spans="1:10" x14ac:dyDescent="0.25">
      <c r="C64" s="16" t="s">
        <v>44</v>
      </c>
      <c r="D64" s="202"/>
      <c r="E64" s="202"/>
      <c r="F64" s="202"/>
      <c r="G64" s="202"/>
      <c r="H64" s="279"/>
      <c r="I64" s="279"/>
    </row>
    <row r="65" spans="3:9" x14ac:dyDescent="0.25">
      <c r="C65" s="16" t="s">
        <v>45</v>
      </c>
      <c r="D65" s="202"/>
      <c r="E65" s="202"/>
      <c r="F65" s="202"/>
      <c r="G65" s="202"/>
      <c r="H65" s="279"/>
      <c r="I65" s="279"/>
    </row>
    <row r="66" spans="3:9" x14ac:dyDescent="0.25">
      <c r="C66" s="16" t="s">
        <v>46</v>
      </c>
      <c r="D66" s="202"/>
      <c r="E66" s="202"/>
      <c r="F66" s="202"/>
      <c r="G66" s="202"/>
      <c r="H66" s="279"/>
      <c r="I66" s="279"/>
    </row>
    <row r="67" spans="3:9" x14ac:dyDescent="0.25">
      <c r="C67" s="16" t="s">
        <v>47</v>
      </c>
      <c r="D67" s="202"/>
      <c r="E67" s="202"/>
      <c r="F67" s="202"/>
      <c r="G67" s="202"/>
      <c r="H67" s="279"/>
      <c r="I67" s="279"/>
    </row>
    <row r="68" spans="3:9" x14ac:dyDescent="0.25">
      <c r="C68" s="16" t="s">
        <v>48</v>
      </c>
      <c r="D68" s="202"/>
      <c r="E68" s="202"/>
      <c r="F68" s="202"/>
      <c r="G68" s="202"/>
      <c r="H68" s="279"/>
      <c r="I68" s="279"/>
    </row>
  </sheetData>
  <sheetProtection password="F638" sheet="1" objects="1" scenarios="1"/>
  <mergeCells count="11">
    <mergeCell ref="D20:G20"/>
    <mergeCell ref="E8:G8"/>
    <mergeCell ref="F6:G6"/>
    <mergeCell ref="F7:G7"/>
    <mergeCell ref="F9:G9"/>
    <mergeCell ref="F10:G10"/>
    <mergeCell ref="F13:G13"/>
    <mergeCell ref="F14:G14"/>
    <mergeCell ref="F15:G15"/>
    <mergeCell ref="F16:G16"/>
    <mergeCell ref="F11:G1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Sheet1!$A$2:$A$6</xm:f>
          </x14:formula1>
          <xm:sqref>D7 D9:D11 D13:D16</xm:sqref>
        </x14:dataValidation>
        <x14:dataValidation type="list" allowBlank="1" showInputMessage="1" showErrorMessage="1">
          <x14:formula1>
            <xm:f>Sheet1!$A$8:$A$9</xm:f>
          </x14:formula1>
          <xm:sqref>D25:G43 D45:G53 D55:G68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8"/>
  <sheetViews>
    <sheetView topLeftCell="A12" zoomScale="90" zoomScaleNormal="90" workbookViewId="0">
      <selection activeCell="C26" sqref="C26"/>
    </sheetView>
  </sheetViews>
  <sheetFormatPr defaultColWidth="9.140625" defaultRowHeight="15" x14ac:dyDescent="0.25"/>
  <cols>
    <col min="1" max="1" width="29.5703125" style="24" customWidth="1"/>
    <col min="2" max="2" width="20.28515625" style="15" customWidth="1"/>
    <col min="3" max="3" width="65" style="24" customWidth="1"/>
    <col min="4" max="4" width="12" style="37" customWidth="1"/>
    <col min="5" max="5" width="18.85546875" style="37" customWidth="1"/>
    <col min="6" max="6" width="15.140625" style="197" customWidth="1"/>
    <col min="7" max="7" width="17" style="37" customWidth="1"/>
    <col min="8" max="8" width="58.28515625" style="45" customWidth="1"/>
    <col min="9" max="9" width="19.28515625" style="45" customWidth="1"/>
    <col min="10" max="16384" width="9.140625" style="25"/>
  </cols>
  <sheetData>
    <row r="2" spans="1:9" ht="21" thickBot="1" x14ac:dyDescent="0.35">
      <c r="A2" s="1" t="s">
        <v>0</v>
      </c>
    </row>
    <row r="3" spans="1:9" ht="19.5" thickBot="1" x14ac:dyDescent="0.35">
      <c r="A3" s="6" t="s">
        <v>409</v>
      </c>
      <c r="D3" s="210">
        <f>AVERAGE(D8,D9,D10,D11,D12,D13,D14)</f>
        <v>1</v>
      </c>
      <c r="E3" s="57"/>
      <c r="F3" s="196"/>
      <c r="G3" s="57"/>
    </row>
    <row r="4" spans="1:9" s="111" customFormat="1" ht="18.75" x14ac:dyDescent="0.25">
      <c r="A4" s="112"/>
      <c r="B4" s="176"/>
      <c r="C4" s="179"/>
      <c r="D4" s="267"/>
      <c r="E4" s="198"/>
      <c r="F4" s="198"/>
      <c r="G4" s="198"/>
      <c r="H4" s="184"/>
      <c r="I4" s="184"/>
    </row>
    <row r="5" spans="1:9" s="111" customFormat="1" ht="19.5" thickBot="1" x14ac:dyDescent="0.3">
      <c r="A5" s="112"/>
      <c r="B5" s="176"/>
      <c r="C5" s="179"/>
      <c r="D5" s="267"/>
      <c r="E5" s="198"/>
      <c r="F5" s="198"/>
      <c r="G5" s="198"/>
      <c r="H5" s="184"/>
      <c r="I5" s="184"/>
    </row>
    <row r="6" spans="1:9" ht="32.25" thickBot="1" x14ac:dyDescent="0.3">
      <c r="A6" s="22" t="s">
        <v>221</v>
      </c>
      <c r="B6" s="21" t="s">
        <v>12</v>
      </c>
      <c r="C6" s="26" t="s">
        <v>218</v>
      </c>
      <c r="D6" s="38" t="s">
        <v>1</v>
      </c>
      <c r="E6" s="26" t="s">
        <v>284</v>
      </c>
      <c r="F6" s="299" t="s">
        <v>285</v>
      </c>
      <c r="G6" s="308"/>
      <c r="H6" s="46" t="s">
        <v>13</v>
      </c>
      <c r="I6" s="119" t="s">
        <v>2</v>
      </c>
    </row>
    <row r="7" spans="1:9" ht="31.5" thickTop="1" thickBot="1" x14ac:dyDescent="0.3">
      <c r="A7" s="27" t="s">
        <v>4</v>
      </c>
    </row>
    <row r="8" spans="1:9" ht="16.5" thickTop="1" thickBot="1" x14ac:dyDescent="0.3">
      <c r="A8" s="110" t="s">
        <v>49</v>
      </c>
      <c r="B8" s="104">
        <v>6.1</v>
      </c>
      <c r="C8" s="120" t="s">
        <v>291</v>
      </c>
      <c r="D8" s="213">
        <v>1</v>
      </c>
      <c r="E8" s="277"/>
      <c r="F8" s="303"/>
      <c r="G8" s="303"/>
      <c r="H8" s="278"/>
      <c r="I8" s="279"/>
    </row>
    <row r="9" spans="1:9" ht="61.5" thickTop="1" thickBot="1" x14ac:dyDescent="0.3">
      <c r="A9" s="110" t="s">
        <v>247</v>
      </c>
      <c r="B9" s="104" t="s">
        <v>57</v>
      </c>
      <c r="C9" s="110" t="s">
        <v>248</v>
      </c>
      <c r="D9" s="213">
        <v>1</v>
      </c>
      <c r="E9" s="277"/>
      <c r="F9" s="303"/>
      <c r="G9" s="303"/>
      <c r="H9" s="278"/>
      <c r="I9" s="279"/>
    </row>
    <row r="10" spans="1:9" ht="46.5" customHeight="1" thickTop="1" thickBot="1" x14ac:dyDescent="0.3">
      <c r="A10" s="304" t="s">
        <v>64</v>
      </c>
      <c r="B10" s="176" t="s">
        <v>65</v>
      </c>
      <c r="C10" s="110" t="s">
        <v>249</v>
      </c>
      <c r="D10" s="213">
        <v>1</v>
      </c>
      <c r="E10" s="277"/>
      <c r="F10" s="303"/>
      <c r="G10" s="303"/>
      <c r="H10" s="278"/>
      <c r="I10" s="279"/>
    </row>
    <row r="11" spans="1:9" ht="61.5" thickTop="1" thickBot="1" x14ac:dyDescent="0.3">
      <c r="A11" s="304"/>
      <c r="B11" s="176" t="s">
        <v>65</v>
      </c>
      <c r="C11" s="120" t="s">
        <v>297</v>
      </c>
      <c r="D11" s="213">
        <v>1</v>
      </c>
      <c r="E11" s="280"/>
      <c r="F11" s="309"/>
      <c r="G11" s="309"/>
      <c r="H11" s="281"/>
      <c r="I11" s="282"/>
    </row>
    <row r="12" spans="1:9" s="18" customFormat="1" ht="35.25" customHeight="1" thickTop="1" thickBot="1" x14ac:dyDescent="0.3">
      <c r="A12" s="304" t="s">
        <v>292</v>
      </c>
      <c r="B12" s="101">
        <v>6.6</v>
      </c>
      <c r="C12" s="120" t="s">
        <v>293</v>
      </c>
      <c r="D12" s="213">
        <v>1</v>
      </c>
      <c r="E12" s="277"/>
      <c r="F12" s="303"/>
      <c r="G12" s="303"/>
      <c r="H12" s="278"/>
      <c r="I12" s="283"/>
    </row>
    <row r="13" spans="1:9" ht="31.5" thickTop="1" thickBot="1" x14ac:dyDescent="0.3">
      <c r="A13" s="304"/>
      <c r="B13" s="101">
        <v>6.6</v>
      </c>
      <c r="C13" s="120" t="s">
        <v>294</v>
      </c>
      <c r="D13" s="213">
        <v>1</v>
      </c>
      <c r="E13" s="280"/>
      <c r="F13" s="309"/>
      <c r="G13" s="309"/>
      <c r="H13" s="281"/>
      <c r="I13" s="282"/>
    </row>
    <row r="14" spans="1:9" ht="31.5" thickTop="1" thickBot="1" x14ac:dyDescent="0.3">
      <c r="A14" s="110" t="s">
        <v>295</v>
      </c>
      <c r="B14" s="101">
        <v>6.7</v>
      </c>
      <c r="C14" s="120" t="s">
        <v>296</v>
      </c>
      <c r="D14" s="213">
        <v>1</v>
      </c>
      <c r="E14" s="277"/>
      <c r="F14" s="303"/>
      <c r="G14" s="303"/>
      <c r="H14" s="278"/>
      <c r="I14" s="284"/>
    </row>
    <row r="15" spans="1:9" ht="19.5" thickTop="1" x14ac:dyDescent="0.25">
      <c r="A15" s="112"/>
      <c r="B15" s="103"/>
      <c r="C15" s="103"/>
      <c r="D15" s="122"/>
      <c r="E15" s="122"/>
      <c r="F15" s="196"/>
      <c r="G15" s="122"/>
      <c r="H15" s="103"/>
    </row>
    <row r="16" spans="1:9" ht="18.75" x14ac:dyDescent="0.25">
      <c r="A16" s="137"/>
      <c r="B16" s="138"/>
      <c r="C16" s="139"/>
      <c r="D16" s="140"/>
      <c r="E16" s="140"/>
      <c r="F16" s="140"/>
      <c r="G16" s="140"/>
      <c r="H16" s="141"/>
      <c r="I16" s="98"/>
    </row>
    <row r="17" spans="1:9" ht="15.75" thickBot="1" x14ac:dyDescent="0.3">
      <c r="A17" s="103"/>
      <c r="B17" s="103"/>
      <c r="C17" s="103"/>
      <c r="D17" s="121"/>
      <c r="E17" s="121"/>
      <c r="F17" s="121"/>
      <c r="G17" s="121"/>
      <c r="H17" s="103"/>
      <c r="I17" s="208"/>
    </row>
    <row r="18" spans="1:9" ht="21.75" customHeight="1" thickBot="1" x14ac:dyDescent="0.3">
      <c r="A18" s="109" t="s">
        <v>221</v>
      </c>
      <c r="B18" s="108" t="s">
        <v>12</v>
      </c>
      <c r="C18" s="113" t="s">
        <v>219</v>
      </c>
      <c r="D18" s="305" t="s">
        <v>220</v>
      </c>
      <c r="E18" s="306"/>
      <c r="F18" s="306"/>
      <c r="G18" s="307"/>
      <c r="H18" s="119" t="s">
        <v>13</v>
      </c>
      <c r="I18" s="148" t="s">
        <v>2</v>
      </c>
    </row>
    <row r="19" spans="1:9" ht="32.25" thickTop="1" x14ac:dyDescent="0.25">
      <c r="A19" s="124"/>
      <c r="B19" s="123"/>
      <c r="C19" s="126"/>
      <c r="D19" s="209" t="s">
        <v>378</v>
      </c>
      <c r="E19" s="209" t="s">
        <v>379</v>
      </c>
      <c r="F19" s="209" t="s">
        <v>380</v>
      </c>
      <c r="G19" s="189" t="s">
        <v>135</v>
      </c>
      <c r="H19" s="128"/>
    </row>
    <row r="20" spans="1:9" ht="30" hidden="1" x14ac:dyDescent="0.25">
      <c r="A20" s="114" t="s">
        <v>4</v>
      </c>
      <c r="B20" s="103"/>
      <c r="C20" s="103"/>
      <c r="D20" s="142" t="e">
        <f>D21/SUM(D21:G21)</f>
        <v>#DIV/0!</v>
      </c>
      <c r="E20" s="142" t="e">
        <f>E21/SUM(D21:G21)</f>
        <v>#DIV/0!</v>
      </c>
      <c r="F20" s="174"/>
      <c r="G20" s="142" t="e">
        <f>G21/SUM(D21:G21)</f>
        <v>#DIV/0!</v>
      </c>
      <c r="H20" s="103"/>
    </row>
    <row r="21" spans="1:9" x14ac:dyDescent="0.25">
      <c r="A21" s="114"/>
      <c r="B21" s="103"/>
      <c r="C21" s="103"/>
      <c r="D21" s="143">
        <f>SUM(D22,D32,D42,D47,D53,D59,D68,D77,D84)</f>
        <v>0</v>
      </c>
      <c r="E21" s="143">
        <f>SUM(E22,E32,E42,E47,E53,E59,E68,E77,E84)</f>
        <v>0</v>
      </c>
      <c r="F21" s="188">
        <f>SUM(F22,F32,F42,F47,F53,F59,F68,F77,F84)</f>
        <v>0</v>
      </c>
      <c r="G21" s="143">
        <f>SUM(G22,G32,G42,G47,G53,G59,G68,G77,G84)</f>
        <v>0</v>
      </c>
      <c r="H21" s="103"/>
    </row>
    <row r="22" spans="1:9" x14ac:dyDescent="0.25">
      <c r="A22" s="132" t="s">
        <v>49</v>
      </c>
      <c r="B22" s="129">
        <v>6.1</v>
      </c>
      <c r="C22" s="132"/>
      <c r="D22" s="130">
        <f>COUNTIF(D23:D31,"x")</f>
        <v>0</v>
      </c>
      <c r="E22" s="130">
        <f t="shared" ref="E22:G22" si="0">COUNTIF(E23:E31,"x")</f>
        <v>0</v>
      </c>
      <c r="F22" s="130">
        <f t="shared" si="0"/>
        <v>0</v>
      </c>
      <c r="G22" s="130">
        <f t="shared" si="0"/>
        <v>0</v>
      </c>
      <c r="H22" s="133"/>
      <c r="I22" s="133"/>
    </row>
    <row r="23" spans="1:9" ht="30" x14ac:dyDescent="0.25">
      <c r="A23" s="103"/>
      <c r="B23" s="103"/>
      <c r="C23" s="110" t="s">
        <v>50</v>
      </c>
      <c r="D23" s="202"/>
      <c r="E23" s="202"/>
      <c r="F23" s="202"/>
      <c r="G23" s="202"/>
      <c r="H23" s="283"/>
      <c r="I23" s="283"/>
    </row>
    <row r="24" spans="1:9" ht="30" x14ac:dyDescent="0.25">
      <c r="A24" s="103"/>
      <c r="B24" s="103"/>
      <c r="C24" s="110" t="s">
        <v>410</v>
      </c>
      <c r="D24" s="202"/>
      <c r="E24" s="202"/>
      <c r="F24" s="202"/>
      <c r="G24" s="202"/>
      <c r="H24" s="283"/>
      <c r="I24" s="283"/>
    </row>
    <row r="25" spans="1:9" x14ac:dyDescent="0.25">
      <c r="A25" s="103"/>
      <c r="B25" s="103"/>
      <c r="C25" s="110" t="s">
        <v>411</v>
      </c>
      <c r="D25" s="202"/>
      <c r="E25" s="202"/>
      <c r="F25" s="202"/>
      <c r="G25" s="202"/>
      <c r="H25" s="283"/>
      <c r="I25" s="283"/>
    </row>
    <row r="26" spans="1:9" ht="30" x14ac:dyDescent="0.25">
      <c r="A26" s="103"/>
      <c r="B26" s="103"/>
      <c r="C26" s="110" t="s">
        <v>51</v>
      </c>
      <c r="D26" s="202"/>
      <c r="E26" s="202"/>
      <c r="F26" s="202"/>
      <c r="G26" s="202"/>
      <c r="H26" s="283"/>
      <c r="I26" s="283"/>
    </row>
    <row r="27" spans="1:9" ht="60" x14ac:dyDescent="0.25">
      <c r="A27" s="103"/>
      <c r="B27" s="103"/>
      <c r="C27" s="110" t="s">
        <v>52</v>
      </c>
      <c r="D27" s="202"/>
      <c r="E27" s="202"/>
      <c r="F27" s="202"/>
      <c r="G27" s="202"/>
      <c r="H27" s="283"/>
      <c r="I27" s="283"/>
    </row>
    <row r="28" spans="1:9" ht="30" x14ac:dyDescent="0.25">
      <c r="A28" s="103"/>
      <c r="B28" s="103"/>
      <c r="C28" s="110" t="s">
        <v>53</v>
      </c>
      <c r="D28" s="202"/>
      <c r="E28" s="202"/>
      <c r="F28" s="202"/>
      <c r="G28" s="202"/>
      <c r="H28" s="283"/>
      <c r="I28" s="283"/>
    </row>
    <row r="29" spans="1:9" ht="30" x14ac:dyDescent="0.25">
      <c r="A29" s="103"/>
      <c r="B29" s="103"/>
      <c r="C29" s="110" t="s">
        <v>54</v>
      </c>
      <c r="D29" s="202"/>
      <c r="E29" s="202"/>
      <c r="F29" s="202"/>
      <c r="G29" s="202"/>
      <c r="H29" s="283"/>
      <c r="I29" s="283"/>
    </row>
    <row r="30" spans="1:9" ht="30" x14ac:dyDescent="0.25">
      <c r="A30" s="103"/>
      <c r="B30" s="103"/>
      <c r="C30" s="110" t="s">
        <v>55</v>
      </c>
      <c r="D30" s="202"/>
      <c r="E30" s="202"/>
      <c r="F30" s="202"/>
      <c r="G30" s="202"/>
      <c r="H30" s="283"/>
      <c r="I30" s="283"/>
    </row>
    <row r="31" spans="1:9" ht="30" x14ac:dyDescent="0.25">
      <c r="A31" s="103"/>
      <c r="B31" s="103"/>
      <c r="C31" s="110" t="s">
        <v>56</v>
      </c>
      <c r="D31" s="202"/>
      <c r="E31" s="202"/>
      <c r="F31" s="202"/>
      <c r="G31" s="202"/>
      <c r="H31" s="283"/>
      <c r="I31" s="283"/>
    </row>
    <row r="32" spans="1:9" x14ac:dyDescent="0.25">
      <c r="A32" s="132" t="s">
        <v>247</v>
      </c>
      <c r="B32" s="129" t="s">
        <v>57</v>
      </c>
      <c r="C32" s="132"/>
      <c r="D32" s="130">
        <f>COUNTIF(D33:D41,"x")</f>
        <v>0</v>
      </c>
      <c r="E32" s="130">
        <f t="shared" ref="E32:G32" si="1">COUNTIF(E33:E41,"x")</f>
        <v>0</v>
      </c>
      <c r="F32" s="130">
        <f t="shared" si="1"/>
        <v>0</v>
      </c>
      <c r="G32" s="130">
        <f t="shared" si="1"/>
        <v>0</v>
      </c>
      <c r="H32" s="133"/>
      <c r="I32" s="133"/>
    </row>
    <row r="33" spans="1:9" x14ac:dyDescent="0.25">
      <c r="A33" s="103"/>
      <c r="B33" s="103"/>
      <c r="C33" s="110" t="s">
        <v>137</v>
      </c>
      <c r="D33" s="202"/>
      <c r="E33" s="202"/>
      <c r="F33" s="202"/>
      <c r="G33" s="202"/>
      <c r="H33" s="279"/>
      <c r="I33" s="279"/>
    </row>
    <row r="34" spans="1:9" ht="30" x14ac:dyDescent="0.25">
      <c r="A34" s="103"/>
      <c r="B34" s="103"/>
      <c r="C34" s="110" t="s">
        <v>58</v>
      </c>
      <c r="D34" s="202"/>
      <c r="E34" s="202"/>
      <c r="F34" s="202"/>
      <c r="G34" s="202"/>
      <c r="H34" s="279"/>
      <c r="I34" s="279"/>
    </row>
    <row r="35" spans="1:9" x14ac:dyDescent="0.25">
      <c r="A35" s="103"/>
      <c r="B35" s="103"/>
      <c r="C35" s="110" t="s">
        <v>59</v>
      </c>
      <c r="D35" s="202"/>
      <c r="E35" s="202"/>
      <c r="F35" s="202"/>
      <c r="G35" s="202"/>
      <c r="H35" s="279"/>
      <c r="I35" s="279"/>
    </row>
    <row r="36" spans="1:9" ht="45" x14ac:dyDescent="0.25">
      <c r="A36" s="103"/>
      <c r="B36" s="103"/>
      <c r="C36" s="110" t="s">
        <v>134</v>
      </c>
      <c r="D36" s="202"/>
      <c r="E36" s="202"/>
      <c r="F36" s="202"/>
      <c r="G36" s="202"/>
      <c r="H36" s="279"/>
      <c r="I36" s="279"/>
    </row>
    <row r="37" spans="1:9" ht="30" x14ac:dyDescent="0.25">
      <c r="A37" s="103"/>
      <c r="B37" s="103"/>
      <c r="C37" s="110" t="s">
        <v>60</v>
      </c>
      <c r="D37" s="202"/>
      <c r="E37" s="202"/>
      <c r="F37" s="202"/>
      <c r="G37" s="202"/>
      <c r="H37" s="279"/>
      <c r="I37" s="279"/>
    </row>
    <row r="38" spans="1:9" ht="30" x14ac:dyDescent="0.25">
      <c r="A38" s="103"/>
      <c r="B38" s="103"/>
      <c r="C38" s="110" t="s">
        <v>61</v>
      </c>
      <c r="D38" s="202"/>
      <c r="E38" s="202"/>
      <c r="F38" s="202"/>
      <c r="G38" s="202"/>
      <c r="H38" s="279"/>
      <c r="I38" s="279"/>
    </row>
    <row r="39" spans="1:9" ht="61.5" customHeight="1" x14ac:dyDescent="0.25">
      <c r="A39" s="103"/>
      <c r="B39" s="103"/>
      <c r="C39" s="110" t="s">
        <v>287</v>
      </c>
      <c r="D39" s="202"/>
      <c r="E39" s="202"/>
      <c r="F39" s="202"/>
      <c r="G39" s="202"/>
      <c r="H39" s="279"/>
      <c r="I39" s="279"/>
    </row>
    <row r="40" spans="1:9" ht="30" x14ac:dyDescent="0.25">
      <c r="A40" s="103"/>
      <c r="B40" s="103"/>
      <c r="C40" s="110" t="s">
        <v>288</v>
      </c>
      <c r="D40" s="202"/>
      <c r="E40" s="202"/>
      <c r="F40" s="202"/>
      <c r="G40" s="202"/>
      <c r="H40" s="279"/>
      <c r="I40" s="279"/>
    </row>
    <row r="41" spans="1:9" ht="30" x14ac:dyDescent="0.25">
      <c r="A41" s="103"/>
      <c r="B41" s="103"/>
      <c r="C41" s="110" t="s">
        <v>289</v>
      </c>
      <c r="D41" s="202"/>
      <c r="E41" s="202"/>
      <c r="F41" s="202"/>
      <c r="G41" s="202"/>
      <c r="H41" s="279"/>
      <c r="I41" s="279"/>
    </row>
    <row r="42" spans="1:9" x14ac:dyDescent="0.25">
      <c r="A42" s="132" t="s">
        <v>62</v>
      </c>
      <c r="B42" s="129" t="s">
        <v>63</v>
      </c>
      <c r="C42" s="132"/>
      <c r="D42" s="130">
        <f>COUNTIF(D43:D46,"x")</f>
        <v>0</v>
      </c>
      <c r="E42" s="130">
        <f t="shared" ref="E42:G42" si="2">COUNTIF(E43:E46,"x")</f>
        <v>0</v>
      </c>
      <c r="F42" s="130">
        <f t="shared" si="2"/>
        <v>0</v>
      </c>
      <c r="G42" s="130">
        <f t="shared" si="2"/>
        <v>0</v>
      </c>
      <c r="H42" s="133"/>
      <c r="I42" s="133"/>
    </row>
    <row r="43" spans="1:9" ht="45" x14ac:dyDescent="0.25">
      <c r="A43" s="103"/>
      <c r="B43" s="103"/>
      <c r="C43" s="110" t="s">
        <v>140</v>
      </c>
      <c r="D43" s="202"/>
      <c r="E43" s="202"/>
      <c r="F43" s="202"/>
      <c r="G43" s="202"/>
      <c r="H43" s="279"/>
      <c r="I43" s="279"/>
    </row>
    <row r="44" spans="1:9" ht="45" x14ac:dyDescent="0.25">
      <c r="A44" s="103"/>
      <c r="B44" s="103"/>
      <c r="C44" s="110" t="s">
        <v>138</v>
      </c>
      <c r="D44" s="202"/>
      <c r="E44" s="202"/>
      <c r="F44" s="202"/>
      <c r="G44" s="202"/>
      <c r="H44" s="279"/>
      <c r="I44" s="279"/>
    </row>
    <row r="45" spans="1:9" ht="30" x14ac:dyDescent="0.25">
      <c r="A45" s="103"/>
      <c r="B45" s="103"/>
      <c r="C45" s="110" t="s">
        <v>139</v>
      </c>
      <c r="D45" s="202"/>
      <c r="E45" s="202"/>
      <c r="F45" s="202"/>
      <c r="G45" s="202"/>
      <c r="H45" s="279"/>
      <c r="I45" s="279"/>
    </row>
    <row r="46" spans="1:9" ht="45" x14ac:dyDescent="0.25">
      <c r="A46" s="103"/>
      <c r="B46" s="103"/>
      <c r="C46" s="110" t="s">
        <v>141</v>
      </c>
      <c r="D46" s="202"/>
      <c r="E46" s="202"/>
      <c r="F46" s="202"/>
      <c r="G46" s="202"/>
      <c r="H46" s="279"/>
      <c r="I46" s="279"/>
    </row>
    <row r="47" spans="1:9" x14ac:dyDescent="0.25">
      <c r="A47" s="132" t="s">
        <v>64</v>
      </c>
      <c r="B47" s="129" t="s">
        <v>65</v>
      </c>
      <c r="C47" s="132"/>
      <c r="D47" s="130">
        <f>COUNTIF(D48:D52,"x")</f>
        <v>0</v>
      </c>
      <c r="E47" s="130">
        <f>COUNTIF(E48:E52,"x")</f>
        <v>0</v>
      </c>
      <c r="F47" s="130">
        <f>COUNTIF(F48:F52,"x")</f>
        <v>0</v>
      </c>
      <c r="G47" s="130">
        <f>COUNTIF(G48:G52,"x")</f>
        <v>0</v>
      </c>
      <c r="H47" s="133"/>
      <c r="I47" s="133"/>
    </row>
    <row r="48" spans="1:9" x14ac:dyDescent="0.25">
      <c r="A48" s="103"/>
      <c r="B48" s="103"/>
      <c r="C48" s="134" t="s">
        <v>255</v>
      </c>
      <c r="D48" s="202"/>
      <c r="E48" s="202"/>
      <c r="F48" s="202"/>
      <c r="G48" s="202"/>
      <c r="H48" s="279"/>
      <c r="I48" s="279"/>
    </row>
    <row r="49" spans="1:9" x14ac:dyDescent="0.25">
      <c r="A49" s="103"/>
      <c r="B49" s="103"/>
      <c r="C49" s="134" t="s">
        <v>256</v>
      </c>
      <c r="D49" s="202"/>
      <c r="E49" s="202"/>
      <c r="F49" s="202"/>
      <c r="G49" s="202"/>
      <c r="H49" s="279"/>
      <c r="I49" s="279"/>
    </row>
    <row r="50" spans="1:9" ht="60" x14ac:dyDescent="0.25">
      <c r="A50" s="103"/>
      <c r="B50" s="103"/>
      <c r="C50" s="134" t="s">
        <v>354</v>
      </c>
      <c r="D50" s="202"/>
      <c r="E50" s="202"/>
      <c r="F50" s="202"/>
      <c r="G50" s="202"/>
      <c r="H50" s="279"/>
      <c r="I50" s="279"/>
    </row>
    <row r="51" spans="1:9" x14ac:dyDescent="0.25">
      <c r="A51" s="103"/>
      <c r="B51" s="103"/>
      <c r="C51" s="134" t="s">
        <v>257</v>
      </c>
      <c r="D51" s="202"/>
      <c r="E51" s="202"/>
      <c r="F51" s="202"/>
      <c r="G51" s="202"/>
      <c r="H51" s="279"/>
      <c r="I51" s="279"/>
    </row>
    <row r="52" spans="1:9" x14ac:dyDescent="0.25">
      <c r="A52" s="103"/>
      <c r="B52" s="103"/>
      <c r="C52" s="134" t="s">
        <v>258</v>
      </c>
      <c r="D52" s="202"/>
      <c r="E52" s="202"/>
      <c r="F52" s="202"/>
      <c r="G52" s="202"/>
      <c r="H52" s="279"/>
      <c r="I52" s="279"/>
    </row>
    <row r="53" spans="1:9" x14ac:dyDescent="0.25">
      <c r="A53" s="132" t="s">
        <v>66</v>
      </c>
      <c r="B53" s="129" t="s">
        <v>67</v>
      </c>
      <c r="C53" s="132"/>
      <c r="D53" s="130">
        <f>COUNTIF(D54:D58,"x")</f>
        <v>0</v>
      </c>
      <c r="E53" s="130">
        <f t="shared" ref="E53:G53" si="3">COUNTIF(E54:E58,"x")</f>
        <v>0</v>
      </c>
      <c r="F53" s="130">
        <f t="shared" si="3"/>
        <v>0</v>
      </c>
      <c r="G53" s="130">
        <f t="shared" si="3"/>
        <v>0</v>
      </c>
      <c r="H53" s="133"/>
      <c r="I53" s="133"/>
    </row>
    <row r="54" spans="1:9" x14ac:dyDescent="0.25">
      <c r="A54" s="103"/>
      <c r="B54" s="103"/>
      <c r="C54" s="134" t="s">
        <v>254</v>
      </c>
      <c r="D54" s="202"/>
      <c r="E54" s="202"/>
      <c r="F54" s="202"/>
      <c r="G54" s="202"/>
      <c r="H54" s="279"/>
      <c r="I54" s="279"/>
    </row>
    <row r="55" spans="1:9" x14ac:dyDescent="0.25">
      <c r="A55" s="103"/>
      <c r="B55" s="103"/>
      <c r="C55" s="110" t="s">
        <v>68</v>
      </c>
      <c r="D55" s="202"/>
      <c r="E55" s="202"/>
      <c r="F55" s="202"/>
      <c r="G55" s="202"/>
      <c r="H55" s="279"/>
      <c r="I55" s="279"/>
    </row>
    <row r="56" spans="1:9" x14ac:dyDescent="0.25">
      <c r="A56" s="103"/>
      <c r="B56" s="103"/>
      <c r="C56" s="110" t="s">
        <v>69</v>
      </c>
      <c r="D56" s="202"/>
      <c r="E56" s="202"/>
      <c r="F56" s="202"/>
      <c r="G56" s="202"/>
      <c r="H56" s="279"/>
      <c r="I56" s="279"/>
    </row>
    <row r="57" spans="1:9" x14ac:dyDescent="0.25">
      <c r="A57" s="103"/>
      <c r="B57" s="103"/>
      <c r="C57" s="110" t="s">
        <v>70</v>
      </c>
      <c r="D57" s="202"/>
      <c r="E57" s="202"/>
      <c r="F57" s="202"/>
      <c r="G57" s="202"/>
      <c r="H57" s="279"/>
      <c r="I57" s="279"/>
    </row>
    <row r="58" spans="1:9" x14ac:dyDescent="0.25">
      <c r="A58" s="103"/>
      <c r="B58" s="103"/>
      <c r="C58" s="110" t="s">
        <v>71</v>
      </c>
      <c r="D58" s="202"/>
      <c r="E58" s="202"/>
      <c r="F58" s="202"/>
      <c r="G58" s="202"/>
      <c r="H58" s="279"/>
      <c r="I58" s="279"/>
    </row>
    <row r="59" spans="1:9" x14ac:dyDescent="0.25">
      <c r="A59" s="132" t="s">
        <v>72</v>
      </c>
      <c r="B59" s="129">
        <v>6.4</v>
      </c>
      <c r="C59" s="132"/>
      <c r="D59" s="130">
        <f>COUNTIF(D60:D67,"x")</f>
        <v>0</v>
      </c>
      <c r="E59" s="130">
        <f t="shared" ref="E59:G59" si="4">COUNTIF(E60:E67,"x")</f>
        <v>0</v>
      </c>
      <c r="F59" s="130">
        <f t="shared" si="4"/>
        <v>0</v>
      </c>
      <c r="G59" s="130">
        <f t="shared" si="4"/>
        <v>0</v>
      </c>
      <c r="H59" s="133"/>
      <c r="I59" s="133"/>
    </row>
    <row r="60" spans="1:9" x14ac:dyDescent="0.25">
      <c r="A60" s="103"/>
      <c r="B60" s="103"/>
      <c r="C60" s="110" t="s">
        <v>142</v>
      </c>
      <c r="D60" s="202"/>
      <c r="E60" s="202"/>
      <c r="F60" s="202"/>
      <c r="G60" s="202"/>
      <c r="H60" s="279"/>
      <c r="I60" s="279"/>
    </row>
    <row r="61" spans="1:9" ht="45" x14ac:dyDescent="0.25">
      <c r="A61" s="103"/>
      <c r="B61" s="103"/>
      <c r="C61" s="120" t="s">
        <v>143</v>
      </c>
      <c r="D61" s="202"/>
      <c r="E61" s="202"/>
      <c r="F61" s="202"/>
      <c r="G61" s="202"/>
      <c r="H61" s="279"/>
      <c r="I61" s="279"/>
    </row>
    <row r="62" spans="1:9" ht="30" x14ac:dyDescent="0.25">
      <c r="A62" s="103"/>
      <c r="B62" s="103"/>
      <c r="C62" s="134" t="s">
        <v>253</v>
      </c>
      <c r="D62" s="202"/>
      <c r="E62" s="202"/>
      <c r="F62" s="202"/>
      <c r="G62" s="202"/>
      <c r="H62" s="279"/>
      <c r="I62" s="279"/>
    </row>
    <row r="63" spans="1:9" x14ac:dyDescent="0.25">
      <c r="A63" s="103"/>
      <c r="B63" s="103"/>
      <c r="C63" s="110" t="s">
        <v>73</v>
      </c>
      <c r="D63" s="202"/>
      <c r="E63" s="202"/>
      <c r="F63" s="202"/>
      <c r="G63" s="202"/>
      <c r="H63" s="279"/>
      <c r="I63" s="279"/>
    </row>
    <row r="64" spans="1:9" x14ac:dyDescent="0.25">
      <c r="A64" s="103"/>
      <c r="B64" s="103"/>
      <c r="C64" s="110" t="s">
        <v>74</v>
      </c>
      <c r="D64" s="202"/>
      <c r="E64" s="202"/>
      <c r="F64" s="202"/>
      <c r="G64" s="202"/>
      <c r="H64" s="279"/>
      <c r="I64" s="279"/>
    </row>
    <row r="65" spans="1:9" ht="18" customHeight="1" x14ac:dyDescent="0.25">
      <c r="A65" s="103"/>
      <c r="B65" s="103"/>
      <c r="C65" s="110" t="s">
        <v>75</v>
      </c>
      <c r="D65" s="202"/>
      <c r="E65" s="202"/>
      <c r="F65" s="202"/>
      <c r="G65" s="202"/>
      <c r="H65" s="279"/>
      <c r="I65" s="279"/>
    </row>
    <row r="66" spans="1:9" ht="30" x14ac:dyDescent="0.25">
      <c r="A66" s="103"/>
      <c r="B66" s="103"/>
      <c r="C66" s="110" t="s">
        <v>76</v>
      </c>
      <c r="D66" s="202"/>
      <c r="E66" s="202"/>
      <c r="F66" s="202"/>
      <c r="G66" s="202"/>
      <c r="H66" s="279"/>
      <c r="I66" s="279"/>
    </row>
    <row r="67" spans="1:9" ht="30" x14ac:dyDescent="0.25">
      <c r="A67" s="103"/>
      <c r="B67" s="103"/>
      <c r="C67" s="110" t="s">
        <v>77</v>
      </c>
      <c r="D67" s="202"/>
      <c r="E67" s="202"/>
      <c r="F67" s="202"/>
      <c r="G67" s="202"/>
      <c r="H67" s="279"/>
      <c r="I67" s="279"/>
    </row>
    <row r="68" spans="1:9" ht="29.25" customHeight="1" x14ac:dyDescent="0.25">
      <c r="A68" s="132" t="s">
        <v>78</v>
      </c>
      <c r="B68" s="129">
        <v>6.5</v>
      </c>
      <c r="C68" s="132" t="s">
        <v>144</v>
      </c>
      <c r="D68" s="130">
        <f>COUNTIF(D69:D76,"x")</f>
        <v>0</v>
      </c>
      <c r="E68" s="130">
        <f t="shared" ref="E68:G68" si="5">COUNTIF(E69:E76,"x")</f>
        <v>0</v>
      </c>
      <c r="F68" s="130">
        <f t="shared" si="5"/>
        <v>0</v>
      </c>
      <c r="G68" s="130">
        <f t="shared" si="5"/>
        <v>0</v>
      </c>
      <c r="H68" s="133"/>
      <c r="I68" s="133"/>
    </row>
    <row r="69" spans="1:9" x14ac:dyDescent="0.25">
      <c r="A69" s="103"/>
      <c r="B69" s="103"/>
      <c r="C69" s="110" t="s">
        <v>79</v>
      </c>
      <c r="D69" s="202"/>
      <c r="E69" s="202"/>
      <c r="F69" s="202"/>
      <c r="G69" s="202"/>
      <c r="H69" s="279"/>
      <c r="I69" s="279"/>
    </row>
    <row r="70" spans="1:9" x14ac:dyDescent="0.25">
      <c r="A70" s="103"/>
      <c r="B70" s="103"/>
      <c r="C70" s="110" t="s">
        <v>80</v>
      </c>
      <c r="D70" s="202"/>
      <c r="E70" s="202"/>
      <c r="F70" s="202"/>
      <c r="G70" s="202"/>
      <c r="H70" s="279"/>
      <c r="I70" s="279"/>
    </row>
    <row r="71" spans="1:9" ht="30" x14ac:dyDescent="0.25">
      <c r="A71" s="103"/>
      <c r="B71" s="103"/>
      <c r="C71" s="144" t="s">
        <v>298</v>
      </c>
      <c r="D71" s="202"/>
      <c r="E71" s="202"/>
      <c r="F71" s="202"/>
      <c r="G71" s="202"/>
      <c r="H71" s="279"/>
      <c r="I71" s="279"/>
    </row>
    <row r="72" spans="1:9" x14ac:dyDescent="0.25">
      <c r="A72" s="103"/>
      <c r="B72" s="103"/>
      <c r="C72" s="110" t="s">
        <v>81</v>
      </c>
      <c r="D72" s="202"/>
      <c r="E72" s="202"/>
      <c r="F72" s="202"/>
      <c r="G72" s="202"/>
      <c r="H72" s="279"/>
      <c r="I72" s="279"/>
    </row>
    <row r="73" spans="1:9" x14ac:dyDescent="0.25">
      <c r="C73" s="110" t="s">
        <v>82</v>
      </c>
      <c r="D73" s="202"/>
      <c r="E73" s="202"/>
      <c r="F73" s="202"/>
      <c r="G73" s="202"/>
      <c r="H73" s="279"/>
      <c r="I73" s="279"/>
    </row>
    <row r="74" spans="1:9" x14ac:dyDescent="0.25">
      <c r="C74" s="110" t="s">
        <v>83</v>
      </c>
      <c r="D74" s="202"/>
      <c r="E74" s="202"/>
      <c r="F74" s="202"/>
      <c r="G74" s="202"/>
      <c r="H74" s="279"/>
      <c r="I74" s="279"/>
    </row>
    <row r="75" spans="1:9" ht="75" x14ac:dyDescent="0.25">
      <c r="C75" s="110" t="s">
        <v>355</v>
      </c>
      <c r="D75" s="202"/>
      <c r="E75" s="202"/>
      <c r="F75" s="202"/>
      <c r="G75" s="202"/>
      <c r="H75" s="279"/>
      <c r="I75" s="279"/>
    </row>
    <row r="76" spans="1:9" x14ac:dyDescent="0.25">
      <c r="A76" s="103"/>
      <c r="B76" s="103"/>
      <c r="C76" s="110" t="s">
        <v>84</v>
      </c>
      <c r="D76" s="202"/>
      <c r="E76" s="202"/>
      <c r="F76" s="202"/>
      <c r="G76" s="202"/>
      <c r="H76" s="279"/>
      <c r="I76" s="279"/>
    </row>
    <row r="77" spans="1:9" ht="30" x14ac:dyDescent="0.25">
      <c r="A77" s="132" t="s">
        <v>85</v>
      </c>
      <c r="B77" s="129">
        <v>6.6</v>
      </c>
      <c r="C77" s="132" t="s">
        <v>145</v>
      </c>
      <c r="D77" s="130">
        <f>COUNTIF(D78:D83,"x")</f>
        <v>0</v>
      </c>
      <c r="E77" s="130">
        <f t="shared" ref="E77:G77" si="6">COUNTIF(E78:E83,"x")</f>
        <v>0</v>
      </c>
      <c r="F77" s="130">
        <f t="shared" si="6"/>
        <v>0</v>
      </c>
      <c r="G77" s="130">
        <f t="shared" si="6"/>
        <v>0</v>
      </c>
      <c r="H77" s="133"/>
      <c r="I77" s="133"/>
    </row>
    <row r="78" spans="1:9" ht="30" customHeight="1" x14ac:dyDescent="0.25">
      <c r="C78" s="110" t="s">
        <v>299</v>
      </c>
      <c r="D78" s="202"/>
      <c r="E78" s="202"/>
      <c r="F78" s="202"/>
      <c r="G78" s="202"/>
      <c r="H78" s="279"/>
      <c r="I78" s="279"/>
    </row>
    <row r="79" spans="1:9" ht="30" x14ac:dyDescent="0.25">
      <c r="C79" s="110" t="s">
        <v>146</v>
      </c>
      <c r="D79" s="202"/>
      <c r="E79" s="202"/>
      <c r="F79" s="202"/>
      <c r="G79" s="202"/>
      <c r="H79" s="279"/>
      <c r="I79" s="279"/>
    </row>
    <row r="80" spans="1:9" x14ac:dyDescent="0.25">
      <c r="C80" s="110" t="s">
        <v>147</v>
      </c>
      <c r="D80" s="202"/>
      <c r="E80" s="202"/>
      <c r="F80" s="202"/>
      <c r="G80" s="202"/>
      <c r="H80" s="279"/>
      <c r="I80" s="279"/>
    </row>
    <row r="81" spans="1:9" ht="75" x14ac:dyDescent="0.25">
      <c r="C81" s="110" t="s">
        <v>301</v>
      </c>
      <c r="D81" s="202"/>
      <c r="E81" s="202"/>
      <c r="F81" s="202"/>
      <c r="G81" s="202"/>
      <c r="H81" s="279"/>
      <c r="I81" s="279"/>
    </row>
    <row r="82" spans="1:9" ht="30" x14ac:dyDescent="0.25">
      <c r="A82" s="103"/>
      <c r="B82" s="103"/>
      <c r="C82" s="144" t="s">
        <v>300</v>
      </c>
      <c r="D82" s="202"/>
      <c r="E82" s="202"/>
      <c r="F82" s="202"/>
      <c r="G82" s="202"/>
      <c r="H82" s="279"/>
      <c r="I82" s="279"/>
    </row>
    <row r="83" spans="1:9" ht="95.25" customHeight="1" x14ac:dyDescent="0.25">
      <c r="A83" s="103"/>
      <c r="B83" s="103"/>
      <c r="C83" s="110" t="s">
        <v>302</v>
      </c>
      <c r="D83" s="202"/>
      <c r="E83" s="202"/>
      <c r="F83" s="202"/>
      <c r="G83" s="202"/>
      <c r="H83" s="279"/>
      <c r="I83" s="279"/>
    </row>
    <row r="84" spans="1:9" ht="30" x14ac:dyDescent="0.25">
      <c r="A84" s="132" t="s">
        <v>86</v>
      </c>
      <c r="B84" s="129">
        <v>6.8</v>
      </c>
      <c r="C84" s="132" t="s">
        <v>148</v>
      </c>
      <c r="D84" s="130">
        <f>COUNTIF(D85:D98,"x")</f>
        <v>0</v>
      </c>
      <c r="E84" s="130">
        <f t="shared" ref="E84:G84" si="7">COUNTIF(E85:E98,"x")</f>
        <v>0</v>
      </c>
      <c r="F84" s="130">
        <f t="shared" si="7"/>
        <v>0</v>
      </c>
      <c r="G84" s="130">
        <f t="shared" si="7"/>
        <v>0</v>
      </c>
      <c r="H84" s="133"/>
      <c r="I84" s="133"/>
    </row>
    <row r="85" spans="1:9" x14ac:dyDescent="0.25">
      <c r="C85" s="110" t="s">
        <v>87</v>
      </c>
      <c r="D85" s="202"/>
      <c r="E85" s="202"/>
      <c r="F85" s="202"/>
      <c r="G85" s="202"/>
      <c r="H85" s="279"/>
      <c r="I85" s="279"/>
    </row>
    <row r="86" spans="1:9" x14ac:dyDescent="0.25">
      <c r="C86" s="134" t="s">
        <v>88</v>
      </c>
      <c r="D86" s="202"/>
      <c r="E86" s="202"/>
      <c r="F86" s="202"/>
      <c r="G86" s="202"/>
      <c r="H86" s="279"/>
      <c r="I86" s="279"/>
    </row>
    <row r="87" spans="1:9" ht="30" x14ac:dyDescent="0.25">
      <c r="C87" s="134" t="s">
        <v>89</v>
      </c>
      <c r="D87" s="202"/>
      <c r="E87" s="202"/>
      <c r="F87" s="202"/>
      <c r="G87" s="202"/>
      <c r="H87" s="279"/>
      <c r="I87" s="279"/>
    </row>
    <row r="88" spans="1:9" x14ac:dyDescent="0.25">
      <c r="C88" s="134" t="s">
        <v>251</v>
      </c>
      <c r="D88" s="202"/>
      <c r="E88" s="202"/>
      <c r="F88" s="202"/>
      <c r="G88" s="202"/>
      <c r="H88" s="279"/>
      <c r="I88" s="279"/>
    </row>
    <row r="89" spans="1:9" x14ac:dyDescent="0.25">
      <c r="C89" s="134" t="s">
        <v>252</v>
      </c>
      <c r="D89" s="202"/>
      <c r="E89" s="202"/>
      <c r="F89" s="202"/>
      <c r="G89" s="202"/>
      <c r="H89" s="279"/>
      <c r="I89" s="279"/>
    </row>
    <row r="90" spans="1:9" x14ac:dyDescent="0.25">
      <c r="C90" s="134" t="s">
        <v>90</v>
      </c>
      <c r="D90" s="202"/>
      <c r="E90" s="202"/>
      <c r="F90" s="202"/>
      <c r="G90" s="202"/>
      <c r="H90" s="279"/>
      <c r="I90" s="279"/>
    </row>
    <row r="91" spans="1:9" x14ac:dyDescent="0.25">
      <c r="C91" s="110" t="s">
        <v>91</v>
      </c>
      <c r="D91" s="202"/>
      <c r="E91" s="202"/>
      <c r="F91" s="202"/>
      <c r="G91" s="202"/>
      <c r="H91" s="279"/>
      <c r="I91" s="279"/>
    </row>
    <row r="92" spans="1:9" x14ac:dyDescent="0.25">
      <c r="C92" s="110" t="s">
        <v>92</v>
      </c>
      <c r="D92" s="202"/>
      <c r="E92" s="202"/>
      <c r="F92" s="202"/>
      <c r="G92" s="202"/>
      <c r="H92" s="279"/>
      <c r="I92" s="279"/>
    </row>
    <row r="93" spans="1:9" x14ac:dyDescent="0.25">
      <c r="C93" s="110" t="s">
        <v>93</v>
      </c>
      <c r="D93" s="202"/>
      <c r="E93" s="202"/>
      <c r="F93" s="202"/>
      <c r="G93" s="202"/>
      <c r="H93" s="279"/>
      <c r="I93" s="279"/>
    </row>
    <row r="94" spans="1:9" x14ac:dyDescent="0.25">
      <c r="C94" s="110" t="s">
        <v>94</v>
      </c>
      <c r="D94" s="202"/>
      <c r="E94" s="202"/>
      <c r="F94" s="202"/>
      <c r="G94" s="202"/>
      <c r="H94" s="279"/>
      <c r="I94" s="279"/>
    </row>
    <row r="95" spans="1:9" x14ac:dyDescent="0.25">
      <c r="C95" s="110" t="s">
        <v>95</v>
      </c>
      <c r="D95" s="202"/>
      <c r="E95" s="202"/>
      <c r="F95" s="202"/>
      <c r="G95" s="202"/>
      <c r="H95" s="279"/>
      <c r="I95" s="279"/>
    </row>
    <row r="96" spans="1:9" x14ac:dyDescent="0.25">
      <c r="C96" s="110" t="s">
        <v>96</v>
      </c>
      <c r="D96" s="202"/>
      <c r="E96" s="202"/>
      <c r="F96" s="202"/>
      <c r="G96" s="202"/>
      <c r="H96" s="279"/>
      <c r="I96" s="279"/>
    </row>
    <row r="97" spans="3:9" x14ac:dyDescent="0.25">
      <c r="C97" s="110" t="s">
        <v>97</v>
      </c>
      <c r="D97" s="202"/>
      <c r="E97" s="202"/>
      <c r="F97" s="202"/>
      <c r="G97" s="202"/>
      <c r="H97" s="279"/>
      <c r="I97" s="279"/>
    </row>
    <row r="98" spans="3:9" x14ac:dyDescent="0.25">
      <c r="C98" s="110" t="s">
        <v>250</v>
      </c>
      <c r="D98" s="202"/>
      <c r="E98" s="202"/>
      <c r="F98" s="202"/>
      <c r="G98" s="202"/>
      <c r="H98" s="279"/>
      <c r="I98" s="279"/>
    </row>
  </sheetData>
  <sheetProtection password="F638" sheet="1" objects="1" scenarios="1"/>
  <mergeCells count="11">
    <mergeCell ref="A12:A13"/>
    <mergeCell ref="A10:A11"/>
    <mergeCell ref="D18:G18"/>
    <mergeCell ref="F6:G6"/>
    <mergeCell ref="F8:G8"/>
    <mergeCell ref="F9:G9"/>
    <mergeCell ref="F10:G10"/>
    <mergeCell ref="F11:G11"/>
    <mergeCell ref="F12:G12"/>
    <mergeCell ref="F13:G13"/>
    <mergeCell ref="F14:G1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Sheet1!$A$2:$A$6</xm:f>
          </x14:formula1>
          <xm:sqref>D8:D14</xm:sqref>
        </x14:dataValidation>
        <x14:dataValidation type="list" allowBlank="1" showInputMessage="1" showErrorMessage="1">
          <x14:formula1>
            <xm:f>Sheet1!$A$8:$A$9</xm:f>
          </x14:formula1>
          <xm:sqref>D23:G31 D33:G41 D43:G46 D48:G52 D60:G67 D69:G76 D78:G83 D85:G98 D54:G58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zoomScale="90" zoomScaleNormal="90" workbookViewId="0">
      <selection activeCell="G26" sqref="G26"/>
    </sheetView>
  </sheetViews>
  <sheetFormatPr defaultColWidth="9.140625" defaultRowHeight="15" x14ac:dyDescent="0.25"/>
  <cols>
    <col min="1" max="1" width="29.5703125" style="17" customWidth="1"/>
    <col min="2" max="2" width="20.28515625" style="28" customWidth="1"/>
    <col min="3" max="3" width="64.5703125" style="16" customWidth="1"/>
    <col min="4" max="4" width="16.140625" style="37" customWidth="1"/>
    <col min="5" max="5" width="17.85546875" style="37" customWidth="1"/>
    <col min="6" max="6" width="17.85546875" style="199" customWidth="1"/>
    <col min="7" max="7" width="15.140625" style="37" customWidth="1"/>
    <col min="8" max="8" width="48.42578125" style="48" bestFit="1" customWidth="1"/>
    <col min="9" max="9" width="19" style="48" customWidth="1"/>
    <col min="10" max="16384" width="9.140625" style="17"/>
  </cols>
  <sheetData>
    <row r="2" spans="1:9" ht="21" thickBot="1" x14ac:dyDescent="0.35">
      <c r="A2" s="1" t="s">
        <v>0</v>
      </c>
    </row>
    <row r="3" spans="1:9" ht="19.5" thickBot="1" x14ac:dyDescent="0.35">
      <c r="A3" s="6" t="s">
        <v>409</v>
      </c>
      <c r="D3" s="210">
        <f>AVERAGE(D8,D9)</f>
        <v>1</v>
      </c>
      <c r="E3" s="57"/>
      <c r="F3" s="198"/>
      <c r="G3" s="57"/>
    </row>
    <row r="4" spans="1:9" s="106" customFormat="1" ht="18.75" x14ac:dyDescent="0.25">
      <c r="A4" s="19"/>
      <c r="B4" s="28"/>
      <c r="C4" s="177"/>
      <c r="D4" s="267"/>
      <c r="E4" s="198"/>
      <c r="F4" s="198"/>
      <c r="G4" s="198"/>
      <c r="H4" s="163"/>
      <c r="I4" s="163"/>
    </row>
    <row r="5" spans="1:9" s="106" customFormat="1" ht="19.5" thickBot="1" x14ac:dyDescent="0.3">
      <c r="A5" s="19"/>
      <c r="B5" s="28"/>
      <c r="C5" s="177"/>
      <c r="D5" s="267"/>
      <c r="E5" s="198"/>
      <c r="F5" s="198"/>
      <c r="G5" s="198"/>
      <c r="H5" s="163"/>
      <c r="I5" s="163"/>
    </row>
    <row r="6" spans="1:9" ht="32.25" thickBot="1" x14ac:dyDescent="0.3">
      <c r="A6" s="21" t="s">
        <v>221</v>
      </c>
      <c r="B6" s="26" t="s">
        <v>12</v>
      </c>
      <c r="C6" s="26" t="s">
        <v>218</v>
      </c>
      <c r="D6" s="38" t="s">
        <v>1</v>
      </c>
      <c r="E6" s="58" t="s">
        <v>284</v>
      </c>
      <c r="F6" s="291" t="s">
        <v>285</v>
      </c>
      <c r="G6" s="292"/>
      <c r="H6" s="47" t="s">
        <v>13</v>
      </c>
      <c r="I6" s="47" t="s">
        <v>2</v>
      </c>
    </row>
    <row r="7" spans="1:9" ht="31.5" thickTop="1" thickBot="1" x14ac:dyDescent="0.3">
      <c r="A7" s="84" t="s">
        <v>264</v>
      </c>
      <c r="B7" s="28">
        <v>7</v>
      </c>
      <c r="E7" s="293"/>
      <c r="F7" s="293"/>
      <c r="G7" s="293"/>
    </row>
    <row r="8" spans="1:9" ht="46.5" thickTop="1" thickBot="1" x14ac:dyDescent="0.3">
      <c r="A8" s="17" t="s">
        <v>98</v>
      </c>
      <c r="B8" s="28">
        <v>7.1</v>
      </c>
      <c r="C8" s="16" t="s">
        <v>303</v>
      </c>
      <c r="D8" s="213">
        <v>1</v>
      </c>
      <c r="E8" s="275"/>
      <c r="F8" s="294"/>
      <c r="G8" s="295"/>
      <c r="H8" s="266"/>
      <c r="I8" s="266"/>
    </row>
    <row r="9" spans="1:9" ht="31.5" thickTop="1" thickBot="1" x14ac:dyDescent="0.3">
      <c r="A9" s="105" t="s">
        <v>310</v>
      </c>
      <c r="B9" s="28" t="s">
        <v>309</v>
      </c>
      <c r="C9" s="16" t="s">
        <v>308</v>
      </c>
      <c r="D9" s="213">
        <v>1</v>
      </c>
      <c r="E9" s="275"/>
      <c r="F9" s="294"/>
      <c r="G9" s="295"/>
      <c r="H9" s="266"/>
      <c r="I9" s="266"/>
    </row>
    <row r="10" spans="1:9" ht="19.5" thickTop="1" x14ac:dyDescent="0.25">
      <c r="A10" s="19"/>
      <c r="D10" s="57"/>
      <c r="E10" s="57"/>
      <c r="F10" s="198"/>
      <c r="G10" s="57"/>
    </row>
    <row r="11" spans="1:9" s="18" customFormat="1" ht="14.25" customHeight="1" x14ac:dyDescent="0.25">
      <c r="A11" s="93"/>
      <c r="B11" s="94"/>
      <c r="C11" s="95"/>
      <c r="D11" s="96"/>
      <c r="E11" s="96"/>
      <c r="F11" s="140"/>
      <c r="G11" s="96"/>
      <c r="H11" s="97"/>
      <c r="I11" s="98"/>
    </row>
    <row r="12" spans="1:9" ht="15.75" thickBot="1" x14ac:dyDescent="0.3"/>
    <row r="13" spans="1:9" ht="16.5" thickBot="1" x14ac:dyDescent="0.3">
      <c r="A13" s="21" t="s">
        <v>221</v>
      </c>
      <c r="B13" s="26" t="s">
        <v>12</v>
      </c>
      <c r="C13" s="21" t="s">
        <v>219</v>
      </c>
      <c r="D13" s="305" t="s">
        <v>220</v>
      </c>
      <c r="E13" s="306"/>
      <c r="F13" s="306"/>
      <c r="G13" s="307"/>
      <c r="H13" s="47" t="s">
        <v>13</v>
      </c>
      <c r="I13" s="47" t="s">
        <v>2</v>
      </c>
    </row>
    <row r="14" spans="1:9" ht="32.25" thickTop="1" x14ac:dyDescent="0.25">
      <c r="A14" s="60"/>
      <c r="B14" s="66"/>
      <c r="C14" s="66"/>
      <c r="D14" s="81" t="s">
        <v>378</v>
      </c>
      <c r="E14" s="81" t="s">
        <v>379</v>
      </c>
      <c r="F14" s="81" t="s">
        <v>380</v>
      </c>
      <c r="G14" s="81" t="s">
        <v>135</v>
      </c>
      <c r="H14" s="62"/>
      <c r="I14" s="62"/>
    </row>
    <row r="15" spans="1:9" s="106" customFormat="1" ht="30" hidden="1" x14ac:dyDescent="0.25">
      <c r="A15" s="135" t="s">
        <v>217</v>
      </c>
      <c r="B15" s="126"/>
      <c r="C15" s="126"/>
      <c r="D15" s="142" t="e">
        <f>D16/SUM(D16:G16)</f>
        <v>#DIV/0!</v>
      </c>
      <c r="E15" s="142" t="e">
        <f>E16/SUM(D16:G16)</f>
        <v>#DIV/0!</v>
      </c>
      <c r="F15" s="174"/>
      <c r="G15" s="142" t="e">
        <f>G16/SUM(D16:G16)</f>
        <v>#DIV/0!</v>
      </c>
      <c r="H15" s="125"/>
      <c r="I15" s="125"/>
    </row>
    <row r="16" spans="1:9" x14ac:dyDescent="0.25">
      <c r="A16" s="84"/>
      <c r="B16" s="28">
        <v>7</v>
      </c>
      <c r="D16" s="143">
        <f>SUM(D17,D19,D24)</f>
        <v>0</v>
      </c>
      <c r="E16" s="143">
        <f>SUM(E17,E19,E24)</f>
        <v>0</v>
      </c>
      <c r="F16" s="188">
        <f>SUM(F17,F19,F24)</f>
        <v>0</v>
      </c>
      <c r="G16" s="143">
        <f>SUM(G17,G19,G24)</f>
        <v>0</v>
      </c>
    </row>
    <row r="17" spans="1:9" x14ac:dyDescent="0.25">
      <c r="A17" s="74" t="s">
        <v>98</v>
      </c>
      <c r="B17" s="85">
        <v>7.1</v>
      </c>
      <c r="C17" s="76"/>
      <c r="D17" s="130">
        <f>COUNTIF(D18,"x")</f>
        <v>0</v>
      </c>
      <c r="E17" s="130">
        <f t="shared" ref="E17:G17" si="0">COUNTIF(E18,"x")</f>
        <v>0</v>
      </c>
      <c r="F17" s="130">
        <f t="shared" si="0"/>
        <v>0</v>
      </c>
      <c r="G17" s="130">
        <f t="shared" si="0"/>
        <v>0</v>
      </c>
      <c r="H17" s="78"/>
      <c r="I17" s="78"/>
    </row>
    <row r="18" spans="1:9" ht="30" x14ac:dyDescent="0.25">
      <c r="C18" s="79" t="s">
        <v>149</v>
      </c>
      <c r="D18" s="202"/>
      <c r="E18" s="202"/>
      <c r="F18" s="202"/>
      <c r="G18" s="202"/>
      <c r="H18" s="266"/>
      <c r="I18" s="266"/>
    </row>
    <row r="19" spans="1:9" x14ac:dyDescent="0.25">
      <c r="A19" s="74" t="s">
        <v>99</v>
      </c>
      <c r="B19" s="85">
        <v>7.2</v>
      </c>
      <c r="C19" s="86" t="s">
        <v>265</v>
      </c>
      <c r="D19" s="130">
        <f>COUNTIF(D20:D23,"x")</f>
        <v>0</v>
      </c>
      <c r="E19" s="130">
        <f t="shared" ref="E19:G19" si="1">COUNTIF(E20:E23,"x")</f>
        <v>0</v>
      </c>
      <c r="F19" s="130">
        <f t="shared" si="1"/>
        <v>0</v>
      </c>
      <c r="G19" s="130">
        <f t="shared" si="1"/>
        <v>0</v>
      </c>
      <c r="H19" s="78"/>
      <c r="I19" s="78"/>
    </row>
    <row r="20" spans="1:9" ht="45" x14ac:dyDescent="0.25">
      <c r="C20" s="131" t="s">
        <v>307</v>
      </c>
      <c r="D20" s="202"/>
      <c r="E20" s="202"/>
      <c r="F20" s="202"/>
      <c r="G20" s="202"/>
      <c r="H20" s="266"/>
      <c r="I20" s="266"/>
    </row>
    <row r="21" spans="1:9" ht="30" x14ac:dyDescent="0.25">
      <c r="C21" s="105" t="s">
        <v>304</v>
      </c>
      <c r="D21" s="202"/>
      <c r="E21" s="202"/>
      <c r="F21" s="202"/>
      <c r="G21" s="202"/>
      <c r="H21" s="266"/>
      <c r="I21" s="266"/>
    </row>
    <row r="22" spans="1:9" ht="30" x14ac:dyDescent="0.25">
      <c r="C22" s="16" t="s">
        <v>305</v>
      </c>
      <c r="D22" s="202"/>
      <c r="E22" s="202"/>
      <c r="F22" s="202"/>
      <c r="G22" s="202"/>
      <c r="H22" s="266"/>
      <c r="I22" s="266"/>
    </row>
    <row r="23" spans="1:9" ht="45" x14ac:dyDescent="0.25">
      <c r="C23" s="16" t="s">
        <v>306</v>
      </c>
      <c r="D23" s="202"/>
      <c r="E23" s="202"/>
      <c r="F23" s="202"/>
      <c r="G23" s="202"/>
      <c r="H23" s="266"/>
      <c r="I23" s="266"/>
    </row>
    <row r="24" spans="1:9" x14ac:dyDescent="0.25">
      <c r="A24" s="74" t="s">
        <v>100</v>
      </c>
      <c r="B24" s="85">
        <v>7.3</v>
      </c>
      <c r="C24" s="76"/>
      <c r="D24" s="130">
        <f>COUNTIF(D25:D26,"x")</f>
        <v>0</v>
      </c>
      <c r="E24" s="130">
        <f t="shared" ref="E24:G24" si="2">COUNTIF(E25:E26,"x")</f>
        <v>0</v>
      </c>
      <c r="F24" s="130">
        <f t="shared" si="2"/>
        <v>0</v>
      </c>
      <c r="G24" s="130">
        <f t="shared" si="2"/>
        <v>0</v>
      </c>
      <c r="H24" s="78"/>
      <c r="I24" s="78"/>
    </row>
    <row r="25" spans="1:9" ht="45" x14ac:dyDescent="0.25">
      <c r="C25" s="16" t="s">
        <v>312</v>
      </c>
      <c r="D25" s="202"/>
      <c r="E25" s="202"/>
      <c r="F25" s="202"/>
      <c r="G25" s="202"/>
      <c r="H25" s="266"/>
      <c r="I25" s="266"/>
    </row>
    <row r="26" spans="1:9" ht="75" x14ac:dyDescent="0.25">
      <c r="C26" s="16" t="s">
        <v>311</v>
      </c>
      <c r="D26" s="202"/>
      <c r="E26" s="202"/>
      <c r="F26" s="202"/>
      <c r="G26" s="202"/>
      <c r="H26" s="266"/>
      <c r="I26" s="266"/>
    </row>
    <row r="27" spans="1:9" x14ac:dyDescent="0.25">
      <c r="F27" s="211"/>
    </row>
  </sheetData>
  <sheetProtection password="F638" sheet="1" objects="1" scenarios="1"/>
  <mergeCells count="5">
    <mergeCell ref="D13:G13"/>
    <mergeCell ref="F6:G6"/>
    <mergeCell ref="E7:G7"/>
    <mergeCell ref="F8:G8"/>
    <mergeCell ref="F9:G9"/>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Sheet1!$A$2:$A$6</xm:f>
          </x14:formula1>
          <xm:sqref>D8:D9</xm:sqref>
        </x14:dataValidation>
        <x14:dataValidation type="list" allowBlank="1" showInputMessage="1" showErrorMessage="1">
          <x14:formula1>
            <xm:f>Sheet1!$A$8:$A$9</xm:f>
          </x14:formula1>
          <xm:sqref>D25:G26 D18:G18 D20:G23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zoomScale="90" zoomScaleNormal="90" workbookViewId="0">
      <selection activeCell="D10" sqref="D10"/>
    </sheetView>
  </sheetViews>
  <sheetFormatPr defaultColWidth="9.140625" defaultRowHeight="15" x14ac:dyDescent="0.25"/>
  <cols>
    <col min="1" max="1" width="29.5703125" style="25" customWidth="1"/>
    <col min="2" max="2" width="24.85546875" style="25" customWidth="1"/>
    <col min="3" max="3" width="60.5703125" style="25" customWidth="1"/>
    <col min="4" max="4" width="13" style="37" customWidth="1"/>
    <col min="5" max="5" width="17.85546875" style="37" customWidth="1"/>
    <col min="6" max="6" width="17.85546875" style="199" customWidth="1"/>
    <col min="7" max="7" width="15.140625" style="37" customWidth="1"/>
    <col min="8" max="8" width="48.42578125" style="45" bestFit="1" customWidth="1"/>
    <col min="9" max="9" width="19" style="45" customWidth="1"/>
    <col min="10" max="16384" width="9.140625" style="25"/>
  </cols>
  <sheetData>
    <row r="2" spans="1:10" ht="21" thickBot="1" x14ac:dyDescent="0.35">
      <c r="A2" s="1" t="s">
        <v>0</v>
      </c>
    </row>
    <row r="3" spans="1:10" ht="19.5" thickBot="1" x14ac:dyDescent="0.35">
      <c r="A3" s="6" t="s">
        <v>409</v>
      </c>
      <c r="D3" s="210">
        <f>AVERAGE(D8,D9)</f>
        <v>1</v>
      </c>
      <c r="E3" s="57"/>
      <c r="F3" s="198"/>
      <c r="G3" s="57"/>
    </row>
    <row r="4" spans="1:10" s="111" customFormat="1" ht="18.75" x14ac:dyDescent="0.25">
      <c r="A4" s="29"/>
      <c r="D4" s="267"/>
      <c r="E4" s="198"/>
      <c r="F4" s="198"/>
      <c r="G4" s="198"/>
      <c r="H4" s="184"/>
      <c r="I4" s="184"/>
    </row>
    <row r="5" spans="1:10" ht="19.5" thickBot="1" x14ac:dyDescent="0.3">
      <c r="A5" s="29"/>
      <c r="D5" s="57"/>
      <c r="E5" s="57"/>
      <c r="F5" s="198"/>
      <c r="G5" s="57"/>
    </row>
    <row r="6" spans="1:10" ht="32.25" thickBot="1" x14ac:dyDescent="0.3">
      <c r="A6" s="21" t="s">
        <v>221</v>
      </c>
      <c r="B6" s="21" t="s">
        <v>12</v>
      </c>
      <c r="C6" s="21" t="s">
        <v>218</v>
      </c>
      <c r="D6" s="38" t="s">
        <v>1</v>
      </c>
      <c r="E6" s="58" t="s">
        <v>284</v>
      </c>
      <c r="F6" s="291" t="s">
        <v>285</v>
      </c>
      <c r="G6" s="292"/>
      <c r="H6" s="46" t="s">
        <v>13</v>
      </c>
      <c r="I6" s="47" t="s">
        <v>2</v>
      </c>
    </row>
    <row r="7" spans="1:10" ht="16.5" thickTop="1" thickBot="1" x14ac:dyDescent="0.3">
      <c r="A7" s="30" t="s">
        <v>5</v>
      </c>
      <c r="B7" s="15">
        <v>8</v>
      </c>
      <c r="C7" s="24"/>
      <c r="D7" s="194"/>
      <c r="E7" s="293"/>
      <c r="F7" s="293"/>
      <c r="G7" s="293"/>
    </row>
    <row r="8" spans="1:10" ht="61.5" thickTop="1" thickBot="1" x14ac:dyDescent="0.3">
      <c r="A8" s="30"/>
      <c r="B8" s="15"/>
      <c r="C8" s="24" t="s">
        <v>259</v>
      </c>
      <c r="D8" s="213">
        <v>1</v>
      </c>
      <c r="E8" s="268"/>
      <c r="F8" s="294"/>
      <c r="G8" s="295"/>
      <c r="H8" s="269"/>
      <c r="I8" s="269"/>
    </row>
    <row r="9" spans="1:10" ht="31.5" thickTop="1" thickBot="1" x14ac:dyDescent="0.3">
      <c r="A9" s="30"/>
      <c r="B9" s="15"/>
      <c r="C9" s="24" t="s">
        <v>266</v>
      </c>
      <c r="D9" s="213">
        <v>1</v>
      </c>
      <c r="E9" s="268"/>
      <c r="F9" s="294"/>
      <c r="G9" s="295"/>
      <c r="H9" s="269"/>
      <c r="I9" s="269"/>
    </row>
    <row r="10" spans="1:10" ht="19.5" thickTop="1" x14ac:dyDescent="0.25">
      <c r="A10" s="29"/>
      <c r="D10" s="57"/>
      <c r="E10" s="57"/>
      <c r="F10" s="198"/>
      <c r="G10" s="57"/>
    </row>
    <row r="11" spans="1:10" s="18" customFormat="1" ht="19.5" customHeight="1" x14ac:dyDescent="0.25">
      <c r="A11" s="93"/>
      <c r="B11" s="94"/>
      <c r="C11" s="95"/>
      <c r="D11" s="96"/>
      <c r="E11" s="96"/>
      <c r="F11" s="140"/>
      <c r="G11" s="96"/>
      <c r="H11" s="97"/>
      <c r="I11" s="98"/>
    </row>
    <row r="12" spans="1:10" ht="15.75" thickBot="1" x14ac:dyDescent="0.3"/>
    <row r="13" spans="1:10" ht="16.5" thickBot="1" x14ac:dyDescent="0.3">
      <c r="A13" s="21" t="s">
        <v>221</v>
      </c>
      <c r="B13" s="21" t="s">
        <v>12</v>
      </c>
      <c r="C13" s="21" t="s">
        <v>219</v>
      </c>
      <c r="D13" s="296" t="s">
        <v>220</v>
      </c>
      <c r="E13" s="297"/>
      <c r="F13" s="297"/>
      <c r="G13" s="298"/>
      <c r="H13" s="46" t="s">
        <v>13</v>
      </c>
      <c r="I13" s="47" t="s">
        <v>2</v>
      </c>
    </row>
    <row r="14" spans="1:10" ht="32.25" thickTop="1" x14ac:dyDescent="0.25">
      <c r="A14" s="60"/>
      <c r="B14" s="60"/>
      <c r="C14" s="60"/>
      <c r="D14" s="81" t="s">
        <v>378</v>
      </c>
      <c r="E14" s="81" t="s">
        <v>379</v>
      </c>
      <c r="F14" s="81" t="s">
        <v>380</v>
      </c>
      <c r="G14" s="81" t="s">
        <v>135</v>
      </c>
      <c r="H14" s="68"/>
      <c r="I14" s="62"/>
    </row>
    <row r="15" spans="1:10" s="111" customFormat="1" ht="15.75" hidden="1" x14ac:dyDescent="0.25">
      <c r="A15" s="115" t="s">
        <v>5</v>
      </c>
      <c r="B15" s="104">
        <v>8</v>
      </c>
      <c r="C15" s="123"/>
      <c r="D15" s="142" t="e">
        <f>D16/SUM(D16:G16)</f>
        <v>#DIV/0!</v>
      </c>
      <c r="E15" s="142" t="e">
        <f>E16/SUM(D16:G16)</f>
        <v>#DIV/0!</v>
      </c>
      <c r="F15" s="174"/>
      <c r="G15" s="142" t="e">
        <f>G16/SUM(D16:G16)</f>
        <v>#DIV/0!</v>
      </c>
      <c r="H15" s="128"/>
      <c r="I15" s="125"/>
    </row>
    <row r="16" spans="1:10" x14ac:dyDescent="0.25">
      <c r="A16" s="30"/>
      <c r="B16" s="15"/>
      <c r="D16" s="218">
        <f>COUNTIF(D17:D20,"x")</f>
        <v>0</v>
      </c>
      <c r="E16" s="218">
        <f t="shared" ref="E16:G16" si="0">COUNTIF(E17:E20,"x")</f>
        <v>0</v>
      </c>
      <c r="F16" s="218">
        <f t="shared" si="0"/>
        <v>0</v>
      </c>
      <c r="G16" s="218">
        <f t="shared" si="0"/>
        <v>0</v>
      </c>
      <c r="H16" s="215"/>
      <c r="I16" s="216"/>
      <c r="J16" s="217"/>
    </row>
    <row r="17" spans="3:9" ht="30" x14ac:dyDescent="0.25">
      <c r="C17" s="24" t="s">
        <v>314</v>
      </c>
      <c r="D17" s="202"/>
      <c r="E17" s="202"/>
      <c r="F17" s="202"/>
      <c r="G17" s="202"/>
      <c r="H17" s="269"/>
      <c r="I17" s="269"/>
    </row>
    <row r="18" spans="3:9" ht="30" x14ac:dyDescent="0.25">
      <c r="C18" s="24" t="s">
        <v>313</v>
      </c>
      <c r="D18" s="202"/>
      <c r="E18" s="202"/>
      <c r="F18" s="202"/>
      <c r="G18" s="202"/>
      <c r="H18" s="269"/>
      <c r="I18" s="269"/>
    </row>
    <row r="19" spans="3:9" s="111" customFormat="1" ht="30" x14ac:dyDescent="0.25">
      <c r="C19" s="110" t="s">
        <v>315</v>
      </c>
      <c r="D19" s="202"/>
      <c r="E19" s="202"/>
      <c r="F19" s="202"/>
      <c r="G19" s="202"/>
      <c r="H19" s="269"/>
      <c r="I19" s="269"/>
    </row>
    <row r="20" spans="3:9" ht="30" x14ac:dyDescent="0.25">
      <c r="C20" s="24" t="s">
        <v>316</v>
      </c>
      <c r="D20" s="202"/>
      <c r="E20" s="202"/>
      <c r="F20" s="202"/>
      <c r="G20" s="202"/>
      <c r="H20" s="269"/>
      <c r="I20" s="269"/>
    </row>
    <row r="28" spans="3:9" x14ac:dyDescent="0.25">
      <c r="F28" s="211"/>
    </row>
  </sheetData>
  <sheetProtection password="F638" sheet="1" objects="1" scenarios="1"/>
  <mergeCells count="5">
    <mergeCell ref="D13:G13"/>
    <mergeCell ref="E7:G7"/>
    <mergeCell ref="F6:G6"/>
    <mergeCell ref="F8:G8"/>
    <mergeCell ref="F9:G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Sheet1!$A$2:$A$6</xm:f>
          </x14:formula1>
          <xm:sqref>D8:D9</xm:sqref>
        </x14:dataValidation>
        <x14:dataValidation type="list" allowBlank="1" showInputMessage="1" showErrorMessage="1">
          <x14:formula1>
            <xm:f>Sheet1!$A$8:$A$9</xm:f>
          </x14:formula1>
          <xm:sqref>D17:G20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1"/>
  <sheetViews>
    <sheetView zoomScale="90" zoomScaleNormal="90" workbookViewId="0">
      <selection activeCell="D13" sqref="D13"/>
    </sheetView>
  </sheetViews>
  <sheetFormatPr defaultColWidth="9.140625" defaultRowHeight="15" x14ac:dyDescent="0.25"/>
  <cols>
    <col min="1" max="1" width="29.5703125" style="18" customWidth="1"/>
    <col min="2" max="2" width="20.28515625" style="15" customWidth="1"/>
    <col min="3" max="3" width="64.7109375" style="16" customWidth="1"/>
    <col min="4" max="4" width="13.140625" style="37" customWidth="1"/>
    <col min="5" max="5" width="17.85546875" style="37" customWidth="1"/>
    <col min="6" max="6" width="17.85546875" style="199" customWidth="1"/>
    <col min="7" max="7" width="15.140625" style="37" customWidth="1"/>
    <col min="8" max="8" width="48.42578125" style="49" bestFit="1" customWidth="1"/>
    <col min="9" max="9" width="19.140625" style="49" customWidth="1"/>
    <col min="10" max="16384" width="9.140625" style="18"/>
  </cols>
  <sheetData>
    <row r="2" spans="1:9" ht="21" thickBot="1" x14ac:dyDescent="0.35">
      <c r="A2" s="1" t="s">
        <v>0</v>
      </c>
    </row>
    <row r="3" spans="1:9" ht="19.5" thickBot="1" x14ac:dyDescent="0.35">
      <c r="A3" s="6" t="s">
        <v>409</v>
      </c>
      <c r="D3" s="210">
        <f>AVERAGE(D8:D12)</f>
        <v>1</v>
      </c>
      <c r="E3" s="57"/>
      <c r="F3" s="198"/>
      <c r="G3" s="57"/>
    </row>
    <row r="4" spans="1:9" s="178" customFormat="1" ht="18.75" x14ac:dyDescent="0.3">
      <c r="A4" s="116"/>
      <c r="B4" s="176"/>
      <c r="C4" s="177"/>
      <c r="D4" s="267"/>
      <c r="E4" s="198"/>
      <c r="F4" s="198"/>
      <c r="G4" s="198"/>
      <c r="H4" s="185"/>
      <c r="I4" s="185"/>
    </row>
    <row r="5" spans="1:9" s="178" customFormat="1" ht="19.5" thickBot="1" x14ac:dyDescent="0.35">
      <c r="A5" s="116"/>
      <c r="B5" s="176"/>
      <c r="C5" s="177"/>
      <c r="D5" s="267"/>
      <c r="E5" s="198"/>
      <c r="F5" s="198"/>
      <c r="G5" s="198"/>
      <c r="H5" s="185"/>
      <c r="I5" s="185"/>
    </row>
    <row r="6" spans="1:9" ht="32.25" thickBot="1" x14ac:dyDescent="0.3">
      <c r="A6" s="32" t="s">
        <v>221</v>
      </c>
      <c r="B6" s="21" t="s">
        <v>12</v>
      </c>
      <c r="C6" s="26" t="s">
        <v>218</v>
      </c>
      <c r="D6" s="38" t="s">
        <v>1</v>
      </c>
      <c r="E6" s="58" t="s">
        <v>284</v>
      </c>
      <c r="F6" s="291" t="s">
        <v>285</v>
      </c>
      <c r="G6" s="292"/>
      <c r="H6" s="119" t="s">
        <v>13</v>
      </c>
      <c r="I6" s="47" t="s">
        <v>2</v>
      </c>
    </row>
    <row r="7" spans="1:9" ht="30" customHeight="1" thickTop="1" thickBot="1" x14ac:dyDescent="0.3">
      <c r="A7" s="7" t="s">
        <v>267</v>
      </c>
      <c r="E7" s="201"/>
      <c r="F7" s="293"/>
      <c r="G7" s="293"/>
    </row>
    <row r="8" spans="1:9" ht="31.5" thickTop="1" thickBot="1" x14ac:dyDescent="0.3">
      <c r="A8" s="304" t="s">
        <v>269</v>
      </c>
      <c r="B8" s="15">
        <v>9.1</v>
      </c>
      <c r="C8" s="16" t="s">
        <v>268</v>
      </c>
      <c r="D8" s="213">
        <v>1</v>
      </c>
      <c r="E8" s="275"/>
      <c r="F8" s="294"/>
      <c r="G8" s="295"/>
      <c r="H8" s="266"/>
      <c r="I8" s="266"/>
    </row>
    <row r="9" spans="1:9" s="178" customFormat="1" ht="46.5" thickTop="1" thickBot="1" x14ac:dyDescent="0.3">
      <c r="A9" s="304"/>
      <c r="B9" s="176"/>
      <c r="C9" s="177" t="s">
        <v>342</v>
      </c>
      <c r="D9" s="213">
        <v>1</v>
      </c>
      <c r="E9" s="275"/>
      <c r="F9" s="294"/>
      <c r="G9" s="295"/>
      <c r="H9" s="266"/>
      <c r="I9" s="266"/>
    </row>
    <row r="10" spans="1:9" s="178" customFormat="1" ht="31.5" thickTop="1" thickBot="1" x14ac:dyDescent="0.3">
      <c r="A10" s="179" t="s">
        <v>105</v>
      </c>
      <c r="B10" s="176">
        <v>9.1999999999999993</v>
      </c>
      <c r="C10" s="177" t="s">
        <v>343</v>
      </c>
      <c r="D10" s="213">
        <v>1</v>
      </c>
      <c r="E10" s="275"/>
      <c r="F10" s="294"/>
      <c r="G10" s="295"/>
      <c r="H10" s="266"/>
      <c r="I10" s="266"/>
    </row>
    <row r="11" spans="1:9" s="178" customFormat="1" ht="46.5" thickTop="1" thickBot="1" x14ac:dyDescent="0.3">
      <c r="A11" s="179" t="s">
        <v>109</v>
      </c>
      <c r="B11" s="101">
        <v>9.6999999999999993</v>
      </c>
      <c r="C11" s="177" t="s">
        <v>353</v>
      </c>
      <c r="D11" s="213">
        <v>1</v>
      </c>
      <c r="E11" s="275"/>
      <c r="F11" s="294"/>
      <c r="G11" s="295"/>
      <c r="H11" s="266"/>
      <c r="I11" s="266"/>
    </row>
    <row r="12" spans="1:9" ht="31.5" thickTop="1" thickBot="1" x14ac:dyDescent="0.3">
      <c r="A12" s="34"/>
      <c r="B12" s="101"/>
      <c r="C12" s="182" t="s">
        <v>340</v>
      </c>
      <c r="D12" s="213">
        <v>1</v>
      </c>
      <c r="E12" s="275"/>
      <c r="F12" s="294"/>
      <c r="G12" s="295"/>
      <c r="H12" s="266"/>
      <c r="I12" s="266"/>
    </row>
    <row r="13" spans="1:9" s="178" customFormat="1" ht="15.75" thickTop="1" x14ac:dyDescent="0.25">
      <c r="A13" s="180"/>
      <c r="B13" s="101"/>
      <c r="C13" s="182"/>
      <c r="D13" s="183"/>
      <c r="E13" s="181"/>
      <c r="F13" s="199"/>
      <c r="G13" s="181"/>
      <c r="H13" s="185"/>
      <c r="I13" s="185"/>
    </row>
    <row r="14" spans="1:9" ht="9.75" customHeight="1" x14ac:dyDescent="0.25">
      <c r="A14" s="93"/>
      <c r="B14" s="94"/>
      <c r="C14" s="95"/>
      <c r="D14" s="96"/>
      <c r="E14" s="96"/>
      <c r="F14" s="140"/>
      <c r="G14" s="96"/>
      <c r="H14" s="97"/>
      <c r="I14" s="98"/>
    </row>
    <row r="15" spans="1:9" ht="15.75" thickBot="1" x14ac:dyDescent="0.3">
      <c r="A15" s="34"/>
    </row>
    <row r="16" spans="1:9" ht="16.5" thickBot="1" x14ac:dyDescent="0.3">
      <c r="A16" s="32" t="s">
        <v>221</v>
      </c>
      <c r="B16" s="21" t="s">
        <v>12</v>
      </c>
      <c r="C16" s="33" t="s">
        <v>219</v>
      </c>
      <c r="D16" s="305" t="s">
        <v>220</v>
      </c>
      <c r="E16" s="306"/>
      <c r="F16" s="306"/>
      <c r="G16" s="307"/>
      <c r="H16" s="50" t="s">
        <v>13</v>
      </c>
      <c r="I16" s="47" t="s">
        <v>2</v>
      </c>
    </row>
    <row r="17" spans="1:9" ht="32.25" thickTop="1" x14ac:dyDescent="0.25">
      <c r="A17" s="63"/>
      <c r="B17" s="60"/>
      <c r="C17" s="61"/>
      <c r="D17" s="81" t="s">
        <v>378</v>
      </c>
      <c r="E17" s="81" t="s">
        <v>379</v>
      </c>
      <c r="F17" s="81" t="s">
        <v>380</v>
      </c>
      <c r="G17" s="81" t="s">
        <v>135</v>
      </c>
      <c r="H17" s="67"/>
      <c r="I17" s="62"/>
    </row>
    <row r="18" spans="1:9" s="107" customFormat="1" ht="15.75" hidden="1" x14ac:dyDescent="0.25">
      <c r="A18" s="117" t="s">
        <v>102</v>
      </c>
      <c r="B18" s="123"/>
      <c r="C18" s="124"/>
      <c r="D18" s="142" t="e">
        <f>D19/SUM(D19:G19)</f>
        <v>#DIV/0!</v>
      </c>
      <c r="E18" s="142" t="e">
        <f>E19/SUM(D19:G19)</f>
        <v>#DIV/0!</v>
      </c>
      <c r="F18" s="174"/>
      <c r="G18" s="142" t="e">
        <f>G19/SUM(D19:G19)</f>
        <v>#DIV/0!</v>
      </c>
      <c r="H18" s="127"/>
      <c r="I18" s="125"/>
    </row>
    <row r="19" spans="1:9" x14ac:dyDescent="0.25">
      <c r="A19" s="34"/>
      <c r="D19" s="188">
        <f>SUM(D20,D25,D28,D31,D36,D38,D44)</f>
        <v>0</v>
      </c>
      <c r="E19" s="188">
        <f>SUM(E20,E25,E28,E31,E36,E38,E44)</f>
        <v>0</v>
      </c>
      <c r="F19" s="188">
        <f>SUM(F20,F25,F28,F31,F36,F38,F44)</f>
        <v>0</v>
      </c>
      <c r="G19" s="188">
        <f>SUM(G20,G25,G28,G31,G36,G38,G44)</f>
        <v>0</v>
      </c>
    </row>
    <row r="20" spans="1:9" x14ac:dyDescent="0.25">
      <c r="A20" s="87" t="s">
        <v>345</v>
      </c>
      <c r="B20" s="75">
        <v>9.1</v>
      </c>
      <c r="C20" s="76"/>
      <c r="D20" s="130">
        <f t="shared" ref="D20:F20" si="0">COUNTIF(D21:D24,"x")</f>
        <v>0</v>
      </c>
      <c r="E20" s="130">
        <f t="shared" si="0"/>
        <v>0</v>
      </c>
      <c r="F20" s="130">
        <f t="shared" si="0"/>
        <v>0</v>
      </c>
      <c r="G20" s="130">
        <f t="shared" ref="G20" si="1">COUNTIF(G21:G24,"x")</f>
        <v>0</v>
      </c>
      <c r="H20" s="83"/>
      <c r="I20" s="83"/>
    </row>
    <row r="21" spans="1:9" ht="30" x14ac:dyDescent="0.25">
      <c r="C21" s="16" t="s">
        <v>341</v>
      </c>
      <c r="D21" s="202"/>
      <c r="E21" s="202"/>
      <c r="F21" s="202"/>
      <c r="G21" s="202"/>
      <c r="H21" s="266"/>
      <c r="I21" s="266"/>
    </row>
    <row r="22" spans="1:9" ht="30" x14ac:dyDescent="0.25">
      <c r="C22" s="16" t="s">
        <v>103</v>
      </c>
      <c r="D22" s="202"/>
      <c r="E22" s="202"/>
      <c r="F22" s="202"/>
      <c r="G22" s="202"/>
      <c r="H22" s="266"/>
      <c r="I22" s="266"/>
    </row>
    <row r="23" spans="1:9" ht="30" x14ac:dyDescent="0.25">
      <c r="C23" s="16" t="s">
        <v>104</v>
      </c>
      <c r="D23" s="202"/>
      <c r="E23" s="202"/>
      <c r="F23" s="202"/>
      <c r="G23" s="202"/>
      <c r="H23" s="266"/>
      <c r="I23" s="266"/>
    </row>
    <row r="24" spans="1:9" ht="30" x14ac:dyDescent="0.25">
      <c r="C24" s="16" t="s">
        <v>150</v>
      </c>
      <c r="D24" s="202"/>
      <c r="E24" s="202"/>
      <c r="F24" s="202"/>
      <c r="G24" s="202"/>
      <c r="H24" s="266"/>
      <c r="I24" s="266"/>
    </row>
    <row r="25" spans="1:9" x14ac:dyDescent="0.25">
      <c r="A25" s="186" t="s">
        <v>105</v>
      </c>
      <c r="B25" s="75">
        <v>9.1999999999999993</v>
      </c>
      <c r="C25" s="76"/>
      <c r="D25" s="130">
        <f>COUNTIF(D26:D27,"x")</f>
        <v>0</v>
      </c>
      <c r="E25" s="130">
        <f t="shared" ref="E25:G25" si="2">COUNTIF(E26:E27,"x")</f>
        <v>0</v>
      </c>
      <c r="F25" s="130">
        <f t="shared" si="2"/>
        <v>0</v>
      </c>
      <c r="G25" s="130">
        <f t="shared" si="2"/>
        <v>0</v>
      </c>
      <c r="H25" s="83"/>
      <c r="I25" s="83"/>
    </row>
    <row r="26" spans="1:9" ht="30" x14ac:dyDescent="0.25">
      <c r="C26" s="16" t="s">
        <v>106</v>
      </c>
      <c r="D26" s="202"/>
      <c r="E26" s="202"/>
      <c r="F26" s="202"/>
      <c r="G26" s="202"/>
      <c r="H26" s="266"/>
      <c r="I26" s="266"/>
    </row>
    <row r="27" spans="1:9" ht="30" x14ac:dyDescent="0.25">
      <c r="C27" s="16" t="s">
        <v>151</v>
      </c>
      <c r="D27" s="202"/>
      <c r="E27" s="202"/>
      <c r="F27" s="202"/>
      <c r="G27" s="202"/>
      <c r="H27" s="266"/>
      <c r="I27" s="266"/>
    </row>
    <row r="28" spans="1:9" x14ac:dyDescent="0.25">
      <c r="A28" s="186" t="s">
        <v>107</v>
      </c>
      <c r="B28" s="75">
        <v>9.3000000000000007</v>
      </c>
      <c r="C28" s="76"/>
      <c r="D28" s="130">
        <f>COUNTIF(D29:D30,"x")</f>
        <v>0</v>
      </c>
      <c r="E28" s="130">
        <f t="shared" ref="E28:G28" si="3">COUNTIF(E29:E30,"x")</f>
        <v>0</v>
      </c>
      <c r="F28" s="130">
        <f t="shared" si="3"/>
        <v>0</v>
      </c>
      <c r="G28" s="130">
        <f t="shared" si="3"/>
        <v>0</v>
      </c>
      <c r="H28" s="83"/>
      <c r="I28" s="83"/>
    </row>
    <row r="29" spans="1:9" x14ac:dyDescent="0.25">
      <c r="C29" s="16" t="s">
        <v>344</v>
      </c>
      <c r="D29" s="202"/>
      <c r="E29" s="202"/>
      <c r="F29" s="202"/>
      <c r="G29" s="202"/>
      <c r="H29" s="266"/>
      <c r="I29" s="266"/>
    </row>
    <row r="30" spans="1:9" ht="60" x14ac:dyDescent="0.25">
      <c r="C30" s="79" t="s">
        <v>356</v>
      </c>
      <c r="D30" s="202"/>
      <c r="E30" s="202"/>
      <c r="F30" s="202"/>
      <c r="G30" s="202"/>
      <c r="H30" s="266"/>
      <c r="I30" s="266"/>
    </row>
    <row r="31" spans="1:9" x14ac:dyDescent="0.25">
      <c r="A31" s="186" t="s">
        <v>108</v>
      </c>
      <c r="B31" s="75">
        <v>9.4</v>
      </c>
      <c r="C31" s="76"/>
      <c r="D31" s="130">
        <f>COUNTIF(D32:D35,"x")</f>
        <v>0</v>
      </c>
      <c r="E31" s="130">
        <f t="shared" ref="E31:G31" si="4">COUNTIF(E32:E35,"x")</f>
        <v>0</v>
      </c>
      <c r="F31" s="130">
        <f t="shared" si="4"/>
        <v>0</v>
      </c>
      <c r="G31" s="130">
        <f t="shared" si="4"/>
        <v>0</v>
      </c>
      <c r="H31" s="83"/>
      <c r="I31" s="83"/>
    </row>
    <row r="32" spans="1:9" ht="30" x14ac:dyDescent="0.25">
      <c r="C32" s="16" t="s">
        <v>152</v>
      </c>
      <c r="D32" s="202"/>
      <c r="E32" s="202"/>
      <c r="F32" s="202"/>
      <c r="G32" s="202"/>
      <c r="H32" s="266"/>
      <c r="I32" s="266"/>
    </row>
    <row r="33" spans="1:9" ht="30" x14ac:dyDescent="0.25">
      <c r="C33" s="16" t="s">
        <v>153</v>
      </c>
      <c r="D33" s="202"/>
      <c r="E33" s="202"/>
      <c r="F33" s="202"/>
      <c r="G33" s="202"/>
      <c r="H33" s="266"/>
      <c r="I33" s="266"/>
    </row>
    <row r="34" spans="1:9" ht="75" x14ac:dyDescent="0.25">
      <c r="C34" s="16" t="s">
        <v>351</v>
      </c>
      <c r="D34" s="202"/>
      <c r="E34" s="202"/>
      <c r="F34" s="202"/>
      <c r="G34" s="202"/>
      <c r="H34" s="266"/>
      <c r="I34" s="266"/>
    </row>
    <row r="35" spans="1:9" ht="90" x14ac:dyDescent="0.25">
      <c r="C35" s="16" t="s">
        <v>357</v>
      </c>
      <c r="D35" s="202"/>
      <c r="E35" s="202"/>
      <c r="F35" s="202"/>
      <c r="G35" s="202"/>
      <c r="H35" s="266"/>
      <c r="I35" s="266"/>
    </row>
    <row r="36" spans="1:9" x14ac:dyDescent="0.25">
      <c r="A36" s="87" t="s">
        <v>346</v>
      </c>
      <c r="B36" s="75">
        <v>9.5</v>
      </c>
      <c r="C36" s="76"/>
      <c r="D36" s="130">
        <f>COUNTIF(D37,"x")</f>
        <v>0</v>
      </c>
      <c r="E36" s="130">
        <f t="shared" ref="E36:G36" si="5">COUNTIF(E37,"x")</f>
        <v>0</v>
      </c>
      <c r="F36" s="130">
        <f t="shared" si="5"/>
        <v>0</v>
      </c>
      <c r="G36" s="130">
        <f t="shared" si="5"/>
        <v>0</v>
      </c>
      <c r="H36" s="83"/>
      <c r="I36" s="83"/>
    </row>
    <row r="37" spans="1:9" ht="60" x14ac:dyDescent="0.25">
      <c r="C37" s="16" t="s">
        <v>358</v>
      </c>
      <c r="D37" s="202"/>
      <c r="E37" s="202"/>
      <c r="F37" s="202"/>
      <c r="G37" s="202"/>
      <c r="H37" s="266"/>
      <c r="I37" s="266"/>
    </row>
    <row r="38" spans="1:9" x14ac:dyDescent="0.25">
      <c r="A38" s="87" t="s">
        <v>347</v>
      </c>
      <c r="B38" s="75">
        <v>9.6</v>
      </c>
      <c r="C38" s="76"/>
      <c r="D38" s="130">
        <f>COUNTIF(D39:D43,"x")</f>
        <v>0</v>
      </c>
      <c r="E38" s="130">
        <f t="shared" ref="E38:G38" si="6">COUNTIF(E39:E43,"x")</f>
        <v>0</v>
      </c>
      <c r="F38" s="130">
        <f t="shared" si="6"/>
        <v>0</v>
      </c>
      <c r="G38" s="130">
        <f t="shared" si="6"/>
        <v>0</v>
      </c>
      <c r="H38" s="83"/>
      <c r="I38" s="83"/>
    </row>
    <row r="39" spans="1:9" ht="30" x14ac:dyDescent="0.25">
      <c r="C39" s="16" t="s">
        <v>154</v>
      </c>
      <c r="D39" s="202"/>
      <c r="E39" s="202"/>
      <c r="F39" s="202"/>
      <c r="G39" s="202"/>
      <c r="H39" s="266"/>
      <c r="I39" s="266"/>
    </row>
    <row r="40" spans="1:9" ht="45" x14ac:dyDescent="0.25">
      <c r="C40" s="16" t="s">
        <v>155</v>
      </c>
      <c r="D40" s="202"/>
      <c r="E40" s="202"/>
      <c r="F40" s="202"/>
      <c r="G40" s="202"/>
      <c r="H40" s="266"/>
      <c r="I40" s="266"/>
    </row>
    <row r="41" spans="1:9" ht="45" x14ac:dyDescent="0.25">
      <c r="C41" s="16" t="s">
        <v>349</v>
      </c>
      <c r="D41" s="202"/>
      <c r="E41" s="202"/>
      <c r="F41" s="202"/>
      <c r="G41" s="202"/>
      <c r="H41" s="266"/>
      <c r="I41" s="266"/>
    </row>
    <row r="42" spans="1:9" ht="30" x14ac:dyDescent="0.25">
      <c r="C42" s="16" t="s">
        <v>348</v>
      </c>
      <c r="D42" s="202"/>
      <c r="E42" s="202"/>
      <c r="F42" s="202"/>
      <c r="G42" s="202"/>
      <c r="H42" s="266"/>
      <c r="I42" s="266"/>
    </row>
    <row r="43" spans="1:9" ht="60" x14ac:dyDescent="0.25">
      <c r="C43" s="16" t="s">
        <v>350</v>
      </c>
      <c r="D43" s="202"/>
      <c r="E43" s="202"/>
      <c r="F43" s="202"/>
      <c r="G43" s="202"/>
      <c r="H43" s="266"/>
      <c r="I43" s="266"/>
    </row>
    <row r="44" spans="1:9" x14ac:dyDescent="0.25">
      <c r="A44" s="87" t="s">
        <v>109</v>
      </c>
      <c r="B44" s="75">
        <v>9.6999999999999993</v>
      </c>
      <c r="C44" s="76"/>
      <c r="D44" s="130">
        <f>COUNTIF(D45:D46,"x")</f>
        <v>0</v>
      </c>
      <c r="E44" s="130">
        <f t="shared" ref="E44:G44" si="7">COUNTIF(E45:E46,"x")</f>
        <v>0</v>
      </c>
      <c r="F44" s="130">
        <f t="shared" si="7"/>
        <v>0</v>
      </c>
      <c r="G44" s="130">
        <f t="shared" si="7"/>
        <v>0</v>
      </c>
      <c r="H44" s="83"/>
      <c r="I44" s="83"/>
    </row>
    <row r="45" spans="1:9" x14ac:dyDescent="0.25">
      <c r="C45" s="16" t="s">
        <v>156</v>
      </c>
      <c r="D45" s="202"/>
      <c r="E45" s="202"/>
      <c r="F45" s="202"/>
      <c r="G45" s="202"/>
      <c r="H45" s="266"/>
      <c r="I45" s="266"/>
    </row>
    <row r="46" spans="1:9" ht="45" x14ac:dyDescent="0.25">
      <c r="C46" s="16" t="s">
        <v>352</v>
      </c>
      <c r="D46" s="202"/>
      <c r="E46" s="202"/>
      <c r="F46" s="202"/>
      <c r="G46" s="202"/>
      <c r="H46" s="266"/>
      <c r="I46" s="266"/>
    </row>
    <row r="48" spans="1:9" x14ac:dyDescent="0.25">
      <c r="C48" s="17"/>
    </row>
    <row r="49" spans="3:3" x14ac:dyDescent="0.25">
      <c r="C49" s="17"/>
    </row>
    <row r="50" spans="3:3" x14ac:dyDescent="0.25">
      <c r="C50" s="17"/>
    </row>
    <row r="51" spans="3:3" x14ac:dyDescent="0.25">
      <c r="C51" s="17"/>
    </row>
  </sheetData>
  <sheetProtection password="F638" sheet="1" objects="1" scenarios="1"/>
  <mergeCells count="9">
    <mergeCell ref="A8:A9"/>
    <mergeCell ref="D16:G16"/>
    <mergeCell ref="F6:G6"/>
    <mergeCell ref="F7:G7"/>
    <mergeCell ref="F8:G8"/>
    <mergeCell ref="F9:G9"/>
    <mergeCell ref="F10:G10"/>
    <mergeCell ref="F11:G11"/>
    <mergeCell ref="F12:G12"/>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Sheet1!$A$2:$A$6</xm:f>
          </x14:formula1>
          <xm:sqref>D8:D13</xm:sqref>
        </x14:dataValidation>
        <x14:dataValidation type="list" allowBlank="1" showInputMessage="1" showErrorMessage="1">
          <x14:formula1>
            <xm:f>Sheet1!$A$8:$A$9</xm:f>
          </x14:formula1>
          <xm:sqref>D21:G24 D26:G27 D29:G30 D32:G35 D37:G37 D39:G43 D45:G46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7"/>
  <sheetViews>
    <sheetView tabSelected="1" zoomScale="90" zoomScaleNormal="90" workbookViewId="0">
      <selection activeCell="C17" sqref="C17"/>
    </sheetView>
  </sheetViews>
  <sheetFormatPr defaultColWidth="9.140625" defaultRowHeight="15" x14ac:dyDescent="0.25"/>
  <cols>
    <col min="1" max="1" width="29.5703125" style="18" customWidth="1"/>
    <col min="2" max="2" width="20.28515625" style="15" customWidth="1"/>
    <col min="3" max="3" width="65" style="16" customWidth="1"/>
    <col min="4" max="4" width="13" style="37" customWidth="1"/>
    <col min="5" max="5" width="17.85546875" style="37" customWidth="1"/>
    <col min="6" max="6" width="17.85546875" style="199" customWidth="1"/>
    <col min="7" max="7" width="15.140625" style="37" customWidth="1"/>
    <col min="8" max="8" width="48.42578125" style="48" bestFit="1" customWidth="1"/>
    <col min="9" max="9" width="20" style="48" customWidth="1"/>
    <col min="10" max="16384" width="9.140625" style="18"/>
  </cols>
  <sheetData>
    <row r="2" spans="1:9" ht="21" thickBot="1" x14ac:dyDescent="0.35">
      <c r="A2" s="1" t="s">
        <v>0</v>
      </c>
    </row>
    <row r="3" spans="1:9" ht="19.5" thickBot="1" x14ac:dyDescent="0.35">
      <c r="A3" s="6" t="s">
        <v>409</v>
      </c>
      <c r="D3" s="210">
        <f>AVERAGE(D9:D12)</f>
        <v>1</v>
      </c>
      <c r="E3" s="57"/>
      <c r="F3" s="198"/>
      <c r="G3" s="57"/>
    </row>
    <row r="4" spans="1:9" s="178" customFormat="1" ht="18.75" x14ac:dyDescent="0.3">
      <c r="A4" s="116"/>
      <c r="B4" s="176"/>
      <c r="C4" s="177"/>
      <c r="D4" s="267"/>
      <c r="E4" s="198"/>
      <c r="F4" s="198"/>
      <c r="G4" s="198"/>
      <c r="H4" s="163"/>
      <c r="I4" s="163"/>
    </row>
    <row r="5" spans="1:9" s="178" customFormat="1" ht="19.5" thickBot="1" x14ac:dyDescent="0.35">
      <c r="A5" s="116"/>
      <c r="B5" s="176"/>
      <c r="C5" s="177"/>
      <c r="D5" s="267"/>
      <c r="E5" s="198"/>
      <c r="F5" s="198"/>
      <c r="G5" s="198"/>
      <c r="H5" s="163"/>
      <c r="I5" s="163"/>
    </row>
    <row r="6" spans="1:9" ht="32.25" thickBot="1" x14ac:dyDescent="0.3">
      <c r="A6" s="33" t="s">
        <v>221</v>
      </c>
      <c r="B6" s="21" t="s">
        <v>12</v>
      </c>
      <c r="C6" s="26" t="s">
        <v>218</v>
      </c>
      <c r="D6" s="38" t="s">
        <v>1</v>
      </c>
      <c r="E6" s="58" t="s">
        <v>284</v>
      </c>
      <c r="F6" s="291" t="s">
        <v>285</v>
      </c>
      <c r="G6" s="292"/>
      <c r="H6" s="47" t="s">
        <v>13</v>
      </c>
      <c r="I6" s="47" t="s">
        <v>2</v>
      </c>
    </row>
    <row r="7" spans="1:9" ht="15.75" thickTop="1" x14ac:dyDescent="0.25">
      <c r="A7" s="34" t="s">
        <v>7</v>
      </c>
      <c r="B7" s="35">
        <v>10</v>
      </c>
      <c r="E7" s="201"/>
      <c r="F7" s="293"/>
      <c r="G7" s="293"/>
    </row>
    <row r="8" spans="1:9" ht="15.75" thickBot="1" x14ac:dyDescent="0.3">
      <c r="A8" s="34"/>
      <c r="B8" s="35"/>
    </row>
    <row r="9" spans="1:9" ht="31.5" thickTop="1" thickBot="1" x14ac:dyDescent="0.3">
      <c r="A9" s="178" t="s">
        <v>270</v>
      </c>
      <c r="B9" s="176">
        <v>10.4</v>
      </c>
      <c r="C9" s="182" t="s">
        <v>339</v>
      </c>
      <c r="D9" s="213">
        <v>1</v>
      </c>
      <c r="E9" s="275"/>
      <c r="F9" s="294"/>
      <c r="G9" s="295"/>
      <c r="H9" s="266"/>
      <c r="I9" s="266"/>
    </row>
    <row r="10" spans="1:9" s="178" customFormat="1" ht="46.5" thickTop="1" thickBot="1" x14ac:dyDescent="0.3">
      <c r="B10" s="176" t="s">
        <v>364</v>
      </c>
      <c r="C10" s="177" t="s">
        <v>365</v>
      </c>
      <c r="D10" s="213">
        <v>1</v>
      </c>
      <c r="E10" s="275"/>
      <c r="F10" s="294"/>
      <c r="G10" s="295"/>
      <c r="H10" s="266"/>
      <c r="I10" s="266"/>
    </row>
    <row r="11" spans="1:9" ht="31.5" thickTop="1" thickBot="1" x14ac:dyDescent="0.3">
      <c r="B11" s="15" t="s">
        <v>271</v>
      </c>
      <c r="C11" s="16" t="s">
        <v>272</v>
      </c>
      <c r="D11" s="213">
        <v>1</v>
      </c>
      <c r="E11" s="275"/>
      <c r="F11" s="294"/>
      <c r="G11" s="295"/>
      <c r="H11" s="266"/>
      <c r="I11" s="266"/>
    </row>
    <row r="12" spans="1:9" ht="46.5" customHeight="1" thickTop="1" thickBot="1" x14ac:dyDescent="0.3">
      <c r="A12" s="178"/>
      <c r="B12" s="176" t="s">
        <v>271</v>
      </c>
      <c r="C12" s="16" t="s">
        <v>412</v>
      </c>
      <c r="D12" s="213">
        <v>1</v>
      </c>
      <c r="E12" s="275"/>
      <c r="F12" s="294"/>
      <c r="G12" s="295"/>
      <c r="H12" s="266"/>
      <c r="I12" s="266"/>
    </row>
    <row r="13" spans="1:9" ht="19.5" thickTop="1" x14ac:dyDescent="0.3">
      <c r="A13" s="31"/>
      <c r="D13" s="57"/>
      <c r="E13" s="57"/>
      <c r="F13" s="198"/>
      <c r="G13" s="57"/>
    </row>
    <row r="14" spans="1:9" ht="9.75" customHeight="1" x14ac:dyDescent="0.25">
      <c r="A14" s="93"/>
      <c r="B14" s="94"/>
      <c r="C14" s="95"/>
      <c r="D14" s="96"/>
      <c r="E14" s="96"/>
      <c r="F14" s="140"/>
      <c r="G14" s="96"/>
      <c r="H14" s="97"/>
      <c r="I14" s="98"/>
    </row>
    <row r="15" spans="1:9" ht="15.75" thickBot="1" x14ac:dyDescent="0.3"/>
    <row r="16" spans="1:9" ht="16.5" thickBot="1" x14ac:dyDescent="0.3">
      <c r="A16" s="33" t="s">
        <v>221</v>
      </c>
      <c r="B16" s="21" t="s">
        <v>12</v>
      </c>
      <c r="C16" s="33" t="s">
        <v>219</v>
      </c>
      <c r="D16" s="305" t="s">
        <v>220</v>
      </c>
      <c r="E16" s="306"/>
      <c r="F16" s="306"/>
      <c r="G16" s="307"/>
      <c r="H16" s="47" t="s">
        <v>13</v>
      </c>
      <c r="I16" s="47" t="s">
        <v>2</v>
      </c>
    </row>
    <row r="17" spans="1:9" ht="32.25" thickTop="1" x14ac:dyDescent="0.25">
      <c r="A17" s="65"/>
      <c r="B17" s="60"/>
      <c r="C17" s="66"/>
      <c r="D17" s="81" t="s">
        <v>378</v>
      </c>
      <c r="E17" s="81" t="s">
        <v>379</v>
      </c>
      <c r="F17" s="81" t="s">
        <v>380</v>
      </c>
      <c r="G17" s="81" t="s">
        <v>135</v>
      </c>
      <c r="H17" s="62"/>
      <c r="I17" s="62"/>
    </row>
    <row r="18" spans="1:9" hidden="1" x14ac:dyDescent="0.25">
      <c r="A18" s="34" t="s">
        <v>7</v>
      </c>
      <c r="B18" s="35">
        <v>10</v>
      </c>
      <c r="D18" s="174" t="e">
        <f>D19/SUM(D19:G19)</f>
        <v>#DIV/0!</v>
      </c>
      <c r="E18" s="174" t="e">
        <f>E19/SUM(D19:G19)</f>
        <v>#DIV/0!</v>
      </c>
      <c r="F18" s="174"/>
      <c r="G18" s="174" t="e">
        <f>G19/SUM(D19:G19)</f>
        <v>#DIV/0!</v>
      </c>
    </row>
    <row r="19" spans="1:9" s="178" customFormat="1" x14ac:dyDescent="0.25">
      <c r="A19" s="180"/>
      <c r="B19" s="35"/>
      <c r="C19" s="177"/>
      <c r="D19" s="188">
        <f>SUM(D20,D25,D29,D34,D45)</f>
        <v>0</v>
      </c>
      <c r="E19" s="188">
        <f>SUM(E20,E25,E29,E34,E45)</f>
        <v>0</v>
      </c>
      <c r="F19" s="188">
        <f>SUM(F20,F25,F29,F34,F45)</f>
        <v>0</v>
      </c>
      <c r="G19" s="188">
        <f>SUM(G20,G25,G29,G34,G45)</f>
        <v>0</v>
      </c>
      <c r="H19" s="163"/>
      <c r="I19" s="163"/>
    </row>
    <row r="20" spans="1:9" x14ac:dyDescent="0.25">
      <c r="A20" s="186" t="s">
        <v>273</v>
      </c>
      <c r="B20" s="89">
        <v>10.1</v>
      </c>
      <c r="C20" s="76"/>
      <c r="D20" s="130">
        <f>COUNTIF(D21:D24,"x")</f>
        <v>0</v>
      </c>
      <c r="E20" s="130">
        <f t="shared" ref="E20:G20" si="0">COUNTIF(E21:E24,"x")</f>
        <v>0</v>
      </c>
      <c r="F20" s="130">
        <f t="shared" ref="F20" si="1">COUNTIF(F21:F24,"x")</f>
        <v>0</v>
      </c>
      <c r="G20" s="130">
        <f t="shared" si="0"/>
        <v>0</v>
      </c>
      <c r="H20" s="78"/>
      <c r="I20" s="78"/>
    </row>
    <row r="21" spans="1:9" ht="30" x14ac:dyDescent="0.25">
      <c r="C21" s="16" t="s">
        <v>161</v>
      </c>
      <c r="D21" s="202"/>
      <c r="E21" s="202"/>
      <c r="F21" s="202"/>
      <c r="G21" s="202"/>
      <c r="H21" s="266"/>
      <c r="I21" s="266"/>
    </row>
    <row r="22" spans="1:9" x14ac:dyDescent="0.25">
      <c r="C22" s="16" t="s">
        <v>113</v>
      </c>
      <c r="D22" s="202"/>
      <c r="E22" s="202"/>
      <c r="F22" s="202"/>
      <c r="G22" s="202"/>
      <c r="H22" s="266"/>
      <c r="I22" s="266"/>
    </row>
    <row r="23" spans="1:9" x14ac:dyDescent="0.25">
      <c r="C23" s="16" t="s">
        <v>157</v>
      </c>
      <c r="D23" s="202"/>
      <c r="E23" s="202"/>
      <c r="F23" s="202"/>
      <c r="G23" s="202"/>
      <c r="H23" s="266"/>
      <c r="I23" s="266"/>
    </row>
    <row r="24" spans="1:9" ht="30" x14ac:dyDescent="0.25">
      <c r="C24" s="16" t="s">
        <v>158</v>
      </c>
      <c r="D24" s="202"/>
      <c r="E24" s="202"/>
      <c r="F24" s="202"/>
      <c r="G24" s="202"/>
      <c r="H24" s="266"/>
      <c r="I24" s="266"/>
    </row>
    <row r="25" spans="1:9" x14ac:dyDescent="0.25">
      <c r="A25" s="186" t="s">
        <v>110</v>
      </c>
      <c r="B25" s="75">
        <v>10.199999999999999</v>
      </c>
      <c r="C25" s="76"/>
      <c r="D25" s="130">
        <f>COUNTIF(D26:D28,"x")</f>
        <v>0</v>
      </c>
      <c r="E25" s="130">
        <f t="shared" ref="E25:G25" si="2">COUNTIF(E26:E28,"x")</f>
        <v>0</v>
      </c>
      <c r="F25" s="130">
        <f t="shared" si="2"/>
        <v>0</v>
      </c>
      <c r="G25" s="130">
        <f t="shared" si="2"/>
        <v>0</v>
      </c>
      <c r="H25" s="78"/>
      <c r="I25" s="78"/>
    </row>
    <row r="26" spans="1:9" x14ac:dyDescent="0.25">
      <c r="C26" s="16" t="s">
        <v>114</v>
      </c>
      <c r="D26" s="202"/>
      <c r="E26" s="202"/>
      <c r="F26" s="202"/>
      <c r="G26" s="202"/>
      <c r="H26" s="266"/>
      <c r="I26" s="266"/>
    </row>
    <row r="27" spans="1:9" x14ac:dyDescent="0.25">
      <c r="C27" s="16" t="s">
        <v>111</v>
      </c>
      <c r="D27" s="202"/>
      <c r="E27" s="202"/>
      <c r="F27" s="202"/>
      <c r="G27" s="202"/>
      <c r="H27" s="266"/>
      <c r="I27" s="266"/>
    </row>
    <row r="28" spans="1:9" x14ac:dyDescent="0.25">
      <c r="C28" s="16" t="s">
        <v>112</v>
      </c>
      <c r="D28" s="202"/>
      <c r="E28" s="202"/>
      <c r="F28" s="202"/>
      <c r="G28" s="202"/>
      <c r="H28" s="266"/>
      <c r="I28" s="266"/>
    </row>
    <row r="29" spans="1:9" x14ac:dyDescent="0.25">
      <c r="A29" s="186" t="s">
        <v>159</v>
      </c>
      <c r="B29" s="75">
        <v>10.3</v>
      </c>
      <c r="C29" s="76"/>
      <c r="D29" s="130">
        <f>COUNTIF(D30:D33,"x")</f>
        <v>0</v>
      </c>
      <c r="E29" s="130">
        <f t="shared" ref="E29:G29" si="3">COUNTIF(E30:E33,"x")</f>
        <v>0</v>
      </c>
      <c r="F29" s="130">
        <f t="shared" si="3"/>
        <v>0</v>
      </c>
      <c r="G29" s="130">
        <f t="shared" si="3"/>
        <v>0</v>
      </c>
      <c r="H29" s="78"/>
      <c r="I29" s="78"/>
    </row>
    <row r="30" spans="1:9" ht="30" x14ac:dyDescent="0.25">
      <c r="C30" s="16" t="s">
        <v>359</v>
      </c>
      <c r="D30" s="202"/>
      <c r="E30" s="202"/>
      <c r="F30" s="202"/>
      <c r="G30" s="202"/>
      <c r="H30" s="266"/>
      <c r="I30" s="266"/>
    </row>
    <row r="31" spans="1:9" x14ac:dyDescent="0.25">
      <c r="C31" s="16" t="s">
        <v>360</v>
      </c>
      <c r="D31" s="202"/>
      <c r="E31" s="202"/>
      <c r="F31" s="202"/>
      <c r="G31" s="202"/>
      <c r="H31" s="266"/>
      <c r="I31" s="266"/>
    </row>
    <row r="32" spans="1:9" ht="60" x14ac:dyDescent="0.25">
      <c r="C32" s="16" t="s">
        <v>362</v>
      </c>
      <c r="D32" s="202"/>
      <c r="E32" s="202"/>
      <c r="F32" s="202"/>
      <c r="G32" s="202"/>
      <c r="H32" s="266"/>
      <c r="I32" s="266"/>
    </row>
    <row r="33" spans="1:9" ht="30" x14ac:dyDescent="0.25">
      <c r="C33" s="16" t="s">
        <v>361</v>
      </c>
      <c r="D33" s="202"/>
      <c r="E33" s="202"/>
      <c r="F33" s="202"/>
      <c r="G33" s="202"/>
      <c r="H33" s="266"/>
      <c r="I33" s="266"/>
    </row>
    <row r="34" spans="1:9" x14ac:dyDescent="0.25">
      <c r="A34" s="186" t="s">
        <v>160</v>
      </c>
      <c r="B34" s="75">
        <v>10.4</v>
      </c>
      <c r="C34" s="76"/>
      <c r="D34" s="130">
        <f>COUNTIF(D35:D44,"x")</f>
        <v>0</v>
      </c>
      <c r="E34" s="130">
        <f t="shared" ref="E34:G34" si="4">COUNTIF(E35:E44,"x")</f>
        <v>0</v>
      </c>
      <c r="F34" s="130">
        <f t="shared" si="4"/>
        <v>0</v>
      </c>
      <c r="G34" s="130">
        <f t="shared" si="4"/>
        <v>0</v>
      </c>
      <c r="H34" s="78"/>
      <c r="I34" s="78"/>
    </row>
    <row r="35" spans="1:9" ht="73.5" customHeight="1" x14ac:dyDescent="0.25">
      <c r="C35" s="16" t="s">
        <v>363</v>
      </c>
      <c r="D35" s="202"/>
      <c r="E35" s="202"/>
      <c r="F35" s="202"/>
      <c r="G35" s="202"/>
      <c r="H35" s="266"/>
      <c r="I35" s="266"/>
    </row>
    <row r="36" spans="1:9" x14ac:dyDescent="0.25">
      <c r="C36" s="16" t="s">
        <v>366</v>
      </c>
      <c r="D36" s="202"/>
      <c r="E36" s="202"/>
      <c r="F36" s="202"/>
      <c r="G36" s="202"/>
      <c r="H36" s="266"/>
      <c r="I36" s="266"/>
    </row>
    <row r="37" spans="1:9" ht="45" x14ac:dyDescent="0.25">
      <c r="C37" s="177" t="s">
        <v>369</v>
      </c>
      <c r="D37" s="202"/>
      <c r="E37" s="202"/>
      <c r="F37" s="202"/>
      <c r="G37" s="202"/>
      <c r="H37" s="266"/>
      <c r="I37" s="266"/>
    </row>
    <row r="38" spans="1:9" ht="30" x14ac:dyDescent="0.25">
      <c r="C38" s="16" t="s">
        <v>367</v>
      </c>
      <c r="D38" s="202"/>
      <c r="E38" s="202"/>
      <c r="F38" s="202"/>
      <c r="G38" s="202"/>
      <c r="H38" s="266"/>
      <c r="I38" s="266"/>
    </row>
    <row r="39" spans="1:9" ht="30" x14ac:dyDescent="0.25">
      <c r="C39" s="16" t="s">
        <v>368</v>
      </c>
      <c r="D39" s="202"/>
      <c r="E39" s="202"/>
      <c r="F39" s="202"/>
      <c r="G39" s="202"/>
      <c r="H39" s="266"/>
      <c r="I39" s="266"/>
    </row>
    <row r="40" spans="1:9" x14ac:dyDescent="0.25">
      <c r="C40" s="16" t="s">
        <v>373</v>
      </c>
      <c r="D40" s="202"/>
      <c r="E40" s="202"/>
      <c r="F40" s="202"/>
      <c r="G40" s="202"/>
      <c r="H40" s="266"/>
      <c r="I40" s="266"/>
    </row>
    <row r="41" spans="1:9" ht="45" x14ac:dyDescent="0.25">
      <c r="C41" s="16" t="s">
        <v>374</v>
      </c>
      <c r="D41" s="202"/>
      <c r="E41" s="202"/>
      <c r="F41" s="202"/>
      <c r="G41" s="202"/>
      <c r="H41" s="266"/>
      <c r="I41" s="266"/>
    </row>
    <row r="42" spans="1:9" x14ac:dyDescent="0.25">
      <c r="C42" s="16" t="s">
        <v>375</v>
      </c>
      <c r="D42" s="202"/>
      <c r="E42" s="202"/>
      <c r="F42" s="202"/>
      <c r="G42" s="202"/>
      <c r="H42" s="266"/>
      <c r="I42" s="266"/>
    </row>
    <row r="43" spans="1:9" ht="69.75" customHeight="1" x14ac:dyDescent="0.25">
      <c r="C43" s="16" t="s">
        <v>372</v>
      </c>
      <c r="D43" s="202"/>
      <c r="E43" s="202"/>
      <c r="F43" s="202"/>
      <c r="G43" s="202"/>
      <c r="H43" s="266"/>
      <c r="I43" s="266"/>
    </row>
    <row r="44" spans="1:9" ht="60" x14ac:dyDescent="0.25">
      <c r="C44" s="16" t="s">
        <v>371</v>
      </c>
      <c r="D44" s="202"/>
      <c r="E44" s="202"/>
      <c r="F44" s="202"/>
      <c r="G44" s="202"/>
      <c r="H44" s="266"/>
      <c r="I44" s="266"/>
    </row>
    <row r="45" spans="1:9" x14ac:dyDescent="0.25">
      <c r="A45" s="87"/>
      <c r="B45" s="75">
        <v>10.6</v>
      </c>
      <c r="C45" s="76" t="s">
        <v>115</v>
      </c>
      <c r="D45" s="130">
        <f>COUNTIF(D46:D47,"x")</f>
        <v>0</v>
      </c>
      <c r="E45" s="130">
        <f t="shared" ref="E45:G45" si="5">COUNTIF(E46:E47,"x")</f>
        <v>0</v>
      </c>
      <c r="F45" s="130">
        <f t="shared" si="5"/>
        <v>0</v>
      </c>
      <c r="G45" s="130">
        <f t="shared" si="5"/>
        <v>0</v>
      </c>
      <c r="H45" s="78"/>
      <c r="I45" s="78"/>
    </row>
    <row r="46" spans="1:9" x14ac:dyDescent="0.25">
      <c r="C46" s="16" t="s">
        <v>116</v>
      </c>
      <c r="D46" s="202"/>
      <c r="E46" s="202"/>
      <c r="F46" s="202"/>
      <c r="G46" s="202"/>
      <c r="H46" s="266"/>
      <c r="I46" s="266"/>
    </row>
    <row r="47" spans="1:9" x14ac:dyDescent="0.25">
      <c r="C47" s="16" t="s">
        <v>117</v>
      </c>
      <c r="D47" s="202"/>
      <c r="E47" s="202"/>
      <c r="F47" s="202"/>
      <c r="G47" s="202"/>
      <c r="H47" s="266"/>
      <c r="I47" s="266"/>
    </row>
  </sheetData>
  <sheetProtection password="F638" sheet="1" objects="1" scenarios="1"/>
  <mergeCells count="7">
    <mergeCell ref="D16:G16"/>
    <mergeCell ref="F6:G6"/>
    <mergeCell ref="F7:G7"/>
    <mergeCell ref="F9:G9"/>
    <mergeCell ref="F10:G10"/>
    <mergeCell ref="F11:G11"/>
    <mergeCell ref="F12:G12"/>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Sheet1!$A$2:$A$6</xm:f>
          </x14:formula1>
          <xm:sqref>D9:D12</xm:sqref>
        </x14:dataValidation>
        <x14:dataValidation type="list" allowBlank="1" showInputMessage="1" showErrorMessage="1">
          <x14:formula1>
            <xm:f>Sheet1!$A$8:$A$9</xm:f>
          </x14:formula1>
          <xm:sqref>D21:G24 D26:G28 D30:G33 D35:G44 D46:G47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zoomScale="90" zoomScaleNormal="90" workbookViewId="0">
      <selection activeCell="D9" sqref="D9"/>
    </sheetView>
  </sheetViews>
  <sheetFormatPr defaultColWidth="9.140625" defaultRowHeight="15" x14ac:dyDescent="0.25"/>
  <cols>
    <col min="1" max="1" width="29.5703125" style="18" customWidth="1"/>
    <col min="2" max="2" width="25.140625" style="15" customWidth="1"/>
    <col min="3" max="3" width="59.7109375" style="40" customWidth="1"/>
    <col min="4" max="4" width="13" style="37" customWidth="1"/>
    <col min="5" max="5" width="17.85546875" style="37" customWidth="1"/>
    <col min="6" max="6" width="17.85546875" style="199" customWidth="1"/>
    <col min="7" max="7" width="15.140625" style="37" customWidth="1"/>
    <col min="8" max="8" width="48.42578125" style="48" bestFit="1" customWidth="1"/>
    <col min="9" max="9" width="20.42578125" style="48" customWidth="1"/>
    <col min="10" max="16384" width="9.140625" style="18"/>
  </cols>
  <sheetData>
    <row r="2" spans="1:9" ht="21" thickBot="1" x14ac:dyDescent="0.35">
      <c r="A2" s="1" t="s">
        <v>0</v>
      </c>
    </row>
    <row r="3" spans="1:9" ht="19.5" thickBot="1" x14ac:dyDescent="0.35">
      <c r="A3" s="6" t="s">
        <v>409</v>
      </c>
      <c r="D3" s="210">
        <f>AVERAGE(D7,D8)</f>
        <v>1</v>
      </c>
      <c r="E3" s="57"/>
      <c r="F3" s="198"/>
      <c r="G3" s="57"/>
    </row>
    <row r="4" spans="1:9" s="178" customFormat="1" ht="18.75" x14ac:dyDescent="0.3">
      <c r="A4" s="116"/>
      <c r="B4" s="176"/>
      <c r="C4" s="182"/>
      <c r="D4" s="267"/>
      <c r="E4" s="198"/>
      <c r="F4" s="198"/>
      <c r="G4" s="198"/>
      <c r="H4" s="163"/>
      <c r="I4" s="163"/>
    </row>
    <row r="5" spans="1:9" s="178" customFormat="1" ht="19.5" thickBot="1" x14ac:dyDescent="0.35">
      <c r="A5" s="116"/>
      <c r="B5" s="176"/>
      <c r="C5" s="182"/>
      <c r="D5" s="267"/>
      <c r="E5" s="198"/>
      <c r="F5" s="198"/>
      <c r="G5" s="198"/>
      <c r="H5" s="163"/>
      <c r="I5" s="163"/>
    </row>
    <row r="6" spans="1:9" ht="32.25" thickBot="1" x14ac:dyDescent="0.3">
      <c r="A6" s="21" t="s">
        <v>221</v>
      </c>
      <c r="B6" s="21" t="s">
        <v>12</v>
      </c>
      <c r="C6" s="90" t="s">
        <v>218</v>
      </c>
      <c r="D6" s="38" t="s">
        <v>1</v>
      </c>
      <c r="E6" s="58" t="s">
        <v>284</v>
      </c>
      <c r="F6" s="291" t="s">
        <v>285</v>
      </c>
      <c r="G6" s="292"/>
      <c r="H6" s="47" t="s">
        <v>13</v>
      </c>
      <c r="I6" s="47" t="s">
        <v>2</v>
      </c>
    </row>
    <row r="7" spans="1:9" ht="31.5" thickTop="1" thickBot="1" x14ac:dyDescent="0.3">
      <c r="A7" s="23" t="s">
        <v>118</v>
      </c>
      <c r="B7" s="15">
        <v>11</v>
      </c>
      <c r="C7" s="40" t="s">
        <v>274</v>
      </c>
      <c r="D7" s="213">
        <v>1</v>
      </c>
      <c r="E7" s="275"/>
      <c r="F7" s="294"/>
      <c r="G7" s="295"/>
      <c r="H7" s="266"/>
      <c r="I7" s="266"/>
    </row>
    <row r="8" spans="1:9" ht="46.5" thickTop="1" thickBot="1" x14ac:dyDescent="0.3">
      <c r="A8" s="16" t="s">
        <v>276</v>
      </c>
      <c r="B8" s="15" t="s">
        <v>275</v>
      </c>
      <c r="C8" s="40" t="s">
        <v>318</v>
      </c>
      <c r="D8" s="213">
        <v>1</v>
      </c>
      <c r="E8" s="275"/>
      <c r="F8" s="294"/>
      <c r="G8" s="295"/>
      <c r="H8" s="266"/>
      <c r="I8" s="266"/>
    </row>
    <row r="9" spans="1:9" ht="15.75" thickTop="1" x14ac:dyDescent="0.25">
      <c r="A9" s="23"/>
      <c r="G9" s="199"/>
    </row>
    <row r="10" spans="1:9" ht="9.75" customHeight="1" x14ac:dyDescent="0.25">
      <c r="A10" s="93"/>
      <c r="B10" s="94"/>
      <c r="C10" s="95"/>
      <c r="D10" s="96"/>
      <c r="E10" s="96"/>
      <c r="F10" s="140"/>
      <c r="G10" s="96"/>
      <c r="H10" s="97"/>
      <c r="I10" s="98"/>
    </row>
    <row r="11" spans="1:9" ht="15.75" thickBot="1" x14ac:dyDescent="0.3"/>
    <row r="12" spans="1:9" ht="16.5" thickBot="1" x14ac:dyDescent="0.3">
      <c r="A12" s="21" t="s">
        <v>221</v>
      </c>
      <c r="B12" s="21" t="s">
        <v>12</v>
      </c>
      <c r="C12" s="21" t="s">
        <v>219</v>
      </c>
      <c r="D12" s="305" t="s">
        <v>220</v>
      </c>
      <c r="E12" s="306"/>
      <c r="F12" s="306"/>
      <c r="G12" s="307"/>
      <c r="H12" s="47" t="s">
        <v>13</v>
      </c>
      <c r="I12" s="47" t="s">
        <v>2</v>
      </c>
    </row>
    <row r="13" spans="1:9" ht="32.25" thickTop="1" x14ac:dyDescent="0.25">
      <c r="A13" s="60"/>
      <c r="B13" s="60"/>
      <c r="C13" s="64"/>
      <c r="D13" s="81" t="s">
        <v>378</v>
      </c>
      <c r="E13" s="81" t="s">
        <v>379</v>
      </c>
      <c r="F13" s="81" t="s">
        <v>380</v>
      </c>
      <c r="G13" s="81" t="s">
        <v>135</v>
      </c>
      <c r="H13" s="62"/>
      <c r="I13" s="62"/>
    </row>
    <row r="14" spans="1:9" ht="30" hidden="1" x14ac:dyDescent="0.25">
      <c r="A14" s="23" t="s">
        <v>118</v>
      </c>
      <c r="B14" s="15">
        <v>11</v>
      </c>
      <c r="D14" s="142" t="e">
        <f>D15/SUM(D15:G15)</f>
        <v>#DIV/0!</v>
      </c>
      <c r="E14" s="142" t="e">
        <f>E15/SUM(D15:G15)</f>
        <v>#DIV/0!</v>
      </c>
      <c r="F14" s="174"/>
      <c r="G14" s="142" t="e">
        <f>G15/SUM(D15:G15)</f>
        <v>#DIV/0!</v>
      </c>
    </row>
    <row r="15" spans="1:9" x14ac:dyDescent="0.25">
      <c r="A15" s="23"/>
      <c r="D15" s="143">
        <f>SUM(D16,D18)</f>
        <v>0</v>
      </c>
      <c r="E15" s="143">
        <f>SUM(E16,E18)</f>
        <v>0</v>
      </c>
      <c r="F15" s="188">
        <f>SUM(F16,F18)</f>
        <v>0</v>
      </c>
      <c r="G15" s="143">
        <f>SUM(G16,G18)</f>
        <v>0</v>
      </c>
    </row>
    <row r="16" spans="1:9" x14ac:dyDescent="0.25">
      <c r="A16" s="151" t="s">
        <v>119</v>
      </c>
      <c r="B16" s="75">
        <v>11.1</v>
      </c>
      <c r="C16" s="76"/>
      <c r="D16" s="88">
        <f>COUNTIF(D17,"x")</f>
        <v>0</v>
      </c>
      <c r="E16" s="136">
        <f t="shared" ref="E16:G16" si="0">COUNTIF(E17,"x")</f>
        <v>0</v>
      </c>
      <c r="F16" s="187">
        <f t="shared" si="0"/>
        <v>0</v>
      </c>
      <c r="G16" s="136">
        <f t="shared" si="0"/>
        <v>0</v>
      </c>
      <c r="H16" s="78"/>
      <c r="I16" s="78"/>
    </row>
    <row r="17" spans="1:9" ht="30" x14ac:dyDescent="0.25">
      <c r="C17" s="40" t="s">
        <v>162</v>
      </c>
      <c r="D17" s="202"/>
      <c r="E17" s="202"/>
      <c r="F17" s="202"/>
      <c r="G17" s="202"/>
      <c r="H17" s="266"/>
      <c r="I17" s="266"/>
    </row>
    <row r="18" spans="1:9" x14ac:dyDescent="0.25">
      <c r="A18" s="151" t="s">
        <v>122</v>
      </c>
      <c r="B18" s="75">
        <v>11.2</v>
      </c>
      <c r="C18" s="76"/>
      <c r="D18" s="136">
        <f>COUNTIF(D19:D36,"x")</f>
        <v>0</v>
      </c>
      <c r="E18" s="136">
        <f t="shared" ref="E18:G18" si="1">COUNTIF(E19:E36,"x")</f>
        <v>0</v>
      </c>
      <c r="F18" s="187">
        <f t="shared" si="1"/>
        <v>0</v>
      </c>
      <c r="G18" s="136">
        <f t="shared" si="1"/>
        <v>0</v>
      </c>
      <c r="H18" s="78"/>
      <c r="I18" s="78"/>
    </row>
    <row r="19" spans="1:9" ht="60" x14ac:dyDescent="0.25">
      <c r="C19" s="40" t="s">
        <v>163</v>
      </c>
      <c r="D19" s="202"/>
      <c r="E19" s="202"/>
      <c r="F19" s="202"/>
      <c r="G19" s="202"/>
      <c r="H19" s="266"/>
      <c r="I19" s="266"/>
    </row>
    <row r="20" spans="1:9" ht="30" x14ac:dyDescent="0.25">
      <c r="C20" s="40" t="s">
        <v>164</v>
      </c>
      <c r="D20" s="202"/>
      <c r="E20" s="202"/>
      <c r="F20" s="202"/>
      <c r="G20" s="202"/>
      <c r="H20" s="266"/>
      <c r="I20" s="266"/>
    </row>
    <row r="21" spans="1:9" ht="30" x14ac:dyDescent="0.25">
      <c r="C21" s="40" t="s">
        <v>165</v>
      </c>
      <c r="D21" s="202"/>
      <c r="E21" s="202"/>
      <c r="F21" s="202"/>
      <c r="G21" s="202"/>
      <c r="H21" s="266"/>
      <c r="I21" s="266"/>
    </row>
    <row r="22" spans="1:9" ht="30" x14ac:dyDescent="0.25">
      <c r="C22" s="40" t="s">
        <v>166</v>
      </c>
      <c r="D22" s="202"/>
      <c r="E22" s="202"/>
      <c r="F22" s="202"/>
      <c r="G22" s="202"/>
      <c r="H22" s="266"/>
      <c r="I22" s="266"/>
    </row>
    <row r="23" spans="1:9" x14ac:dyDescent="0.25">
      <c r="B23" s="15" t="s">
        <v>319</v>
      </c>
      <c r="C23" s="40" t="s">
        <v>167</v>
      </c>
      <c r="D23" s="202"/>
      <c r="E23" s="202"/>
      <c r="F23" s="202"/>
      <c r="G23" s="202"/>
      <c r="H23" s="266"/>
      <c r="I23" s="266"/>
    </row>
    <row r="24" spans="1:9" ht="30" x14ac:dyDescent="0.25">
      <c r="C24" s="40" t="s">
        <v>168</v>
      </c>
      <c r="D24" s="202"/>
      <c r="E24" s="202"/>
      <c r="F24" s="202"/>
      <c r="G24" s="202"/>
      <c r="H24" s="266"/>
      <c r="I24" s="266"/>
    </row>
    <row r="25" spans="1:9" ht="30" x14ac:dyDescent="0.25">
      <c r="C25" s="40" t="s">
        <v>169</v>
      </c>
      <c r="D25" s="202"/>
      <c r="E25" s="202"/>
      <c r="F25" s="202"/>
      <c r="G25" s="202"/>
      <c r="H25" s="266"/>
      <c r="I25" s="266"/>
    </row>
    <row r="26" spans="1:9" ht="45" x14ac:dyDescent="0.25">
      <c r="C26" s="40" t="s">
        <v>170</v>
      </c>
      <c r="D26" s="202"/>
      <c r="E26" s="202"/>
      <c r="F26" s="202"/>
      <c r="G26" s="202"/>
      <c r="H26" s="266"/>
      <c r="I26" s="266"/>
    </row>
    <row r="27" spans="1:9" ht="60" x14ac:dyDescent="0.25">
      <c r="C27" s="40" t="s">
        <v>171</v>
      </c>
      <c r="D27" s="202"/>
      <c r="E27" s="202"/>
      <c r="F27" s="202"/>
      <c r="G27" s="202"/>
      <c r="H27" s="266"/>
      <c r="I27" s="266"/>
    </row>
    <row r="28" spans="1:9" ht="30" x14ac:dyDescent="0.25">
      <c r="C28" s="40" t="s">
        <v>172</v>
      </c>
      <c r="D28" s="202"/>
      <c r="E28" s="202"/>
      <c r="F28" s="202"/>
      <c r="G28" s="202"/>
      <c r="H28" s="266"/>
      <c r="I28" s="266"/>
    </row>
    <row r="29" spans="1:9" s="48" customFormat="1" x14ac:dyDescent="0.25">
      <c r="A29" s="18"/>
      <c r="B29" s="15" t="s">
        <v>320</v>
      </c>
      <c r="C29" s="40" t="s">
        <v>173</v>
      </c>
      <c r="D29" s="202"/>
      <c r="E29" s="202"/>
      <c r="F29" s="202"/>
      <c r="G29" s="202"/>
      <c r="H29" s="266"/>
      <c r="I29" s="266"/>
    </row>
    <row r="30" spans="1:9" s="48" customFormat="1" ht="45" x14ac:dyDescent="0.25">
      <c r="A30" s="18"/>
      <c r="B30" s="15"/>
      <c r="C30" s="40" t="s">
        <v>174</v>
      </c>
      <c r="D30" s="202"/>
      <c r="E30" s="202"/>
      <c r="F30" s="202"/>
      <c r="G30" s="202"/>
      <c r="H30" s="266"/>
      <c r="I30" s="266"/>
    </row>
    <row r="31" spans="1:9" s="48" customFormat="1" ht="90" x14ac:dyDescent="0.25">
      <c r="A31" s="18"/>
      <c r="B31" s="15"/>
      <c r="C31" s="40" t="s">
        <v>321</v>
      </c>
      <c r="D31" s="202"/>
      <c r="E31" s="202"/>
      <c r="F31" s="202"/>
      <c r="G31" s="202"/>
      <c r="H31" s="266"/>
      <c r="I31" s="266"/>
    </row>
    <row r="32" spans="1:9" s="48" customFormat="1" x14ac:dyDescent="0.25">
      <c r="A32" s="18"/>
      <c r="B32" s="15" t="s">
        <v>324</v>
      </c>
      <c r="C32" s="40" t="s">
        <v>120</v>
      </c>
      <c r="D32" s="202"/>
      <c r="E32" s="202"/>
      <c r="F32" s="202"/>
      <c r="G32" s="202"/>
      <c r="H32" s="266"/>
      <c r="I32" s="266"/>
    </row>
    <row r="33" spans="1:9" s="48" customFormat="1" ht="30" x14ac:dyDescent="0.25">
      <c r="A33" s="18"/>
      <c r="B33" s="15"/>
      <c r="C33" s="40" t="s">
        <v>175</v>
      </c>
      <c r="D33" s="202"/>
      <c r="E33" s="202"/>
      <c r="F33" s="202"/>
      <c r="G33" s="202"/>
      <c r="H33" s="266"/>
      <c r="I33" s="266"/>
    </row>
    <row r="34" spans="1:9" s="48" customFormat="1" ht="30" x14ac:dyDescent="0.25">
      <c r="A34" s="18"/>
      <c r="B34" s="15"/>
      <c r="C34" s="40" t="s">
        <v>176</v>
      </c>
      <c r="D34" s="202"/>
      <c r="E34" s="202"/>
      <c r="F34" s="202"/>
      <c r="G34" s="202"/>
      <c r="H34" s="266"/>
      <c r="I34" s="266"/>
    </row>
    <row r="35" spans="1:9" s="149" customFormat="1" x14ac:dyDescent="0.25">
      <c r="A35" s="146"/>
      <c r="B35" s="145"/>
      <c r="C35" s="147" t="s">
        <v>121</v>
      </c>
      <c r="D35" s="202"/>
      <c r="E35" s="202"/>
      <c r="F35" s="202"/>
      <c r="G35" s="202"/>
      <c r="H35" s="266"/>
      <c r="I35" s="266"/>
    </row>
    <row r="36" spans="1:9" ht="45" x14ac:dyDescent="0.25">
      <c r="A36" s="118"/>
      <c r="B36" s="15" t="s">
        <v>322</v>
      </c>
      <c r="C36" s="118" t="s">
        <v>323</v>
      </c>
      <c r="D36" s="202"/>
      <c r="E36" s="202"/>
      <c r="F36" s="202"/>
      <c r="G36" s="202"/>
      <c r="H36" s="266"/>
      <c r="I36" s="266"/>
    </row>
  </sheetData>
  <sheetProtection password="F638" sheet="1" objects="1" scenarios="1"/>
  <mergeCells count="4">
    <mergeCell ref="D12:G12"/>
    <mergeCell ref="F6:G6"/>
    <mergeCell ref="F7:G7"/>
    <mergeCell ref="F8:G8"/>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Sheet1!$A$2:$A$6</xm:f>
          </x14:formula1>
          <xm:sqref>D7:D8</xm:sqref>
        </x14:dataValidation>
        <x14:dataValidation type="list" allowBlank="1" showInputMessage="1" showErrorMessage="1">
          <x14:formula1>
            <xm:f>Sheet1!$A$8:$A$9</xm:f>
          </x14:formula1>
          <xm:sqref>D17:G17 D19:G36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Example</vt:lpstr>
      <vt:lpstr>Culture and Strategy</vt:lpstr>
      <vt:lpstr>Methods and Selection</vt:lpstr>
      <vt:lpstr>Metrics and KPIs</vt:lpstr>
      <vt:lpstr>Testing</vt:lpstr>
      <vt:lpstr>Recognition and Response</vt:lpstr>
      <vt:lpstr>Alarm Management</vt:lpstr>
      <vt:lpstr>Responsibilities &amp; Training</vt:lpstr>
      <vt:lpstr>Maintenance and Reliability</vt:lpstr>
      <vt:lpstr>Performance Evaluation</vt:lpstr>
      <vt:lpstr>Management of Change</vt:lpstr>
      <vt:lpstr>Program Improvement</vt:lpstr>
      <vt:lpstr>Sheet1</vt:lpstr>
      <vt:lpstr>Results</vt:lpstr>
    </vt:vector>
  </TitlesOfParts>
  <Company>Buckeye Partners , 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Bishop, Richard E.</dc:creator>
  <cp:lastModifiedBy>Marieli Romero</cp:lastModifiedBy>
  <dcterms:created xsi:type="dcterms:W3CDTF">2016-08-31T14:36:55Z</dcterms:created>
  <dcterms:modified xsi:type="dcterms:W3CDTF">2017-01-30T15:04:58Z</dcterms:modified>
</cp:coreProperties>
</file>